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empleo06\Desktop\datos FEBRERO PARA ENVIAR A SOCIOS\"/>
    </mc:Choice>
  </mc:AlternateContent>
  <bookViews>
    <workbookView xWindow="0" yWindow="0" windowWidth="20730" windowHeight="11760" tabRatio="934" activeTab="1"/>
  </bookViews>
  <sheets>
    <sheet name="Enero 2021" sheetId="117" r:id="rId1"/>
    <sheet name="Febrero 2021" sheetId="51" r:id="rId2"/>
    <sheet name="Marzo 2021" sheetId="118" r:id="rId3"/>
    <sheet name="ITR21" sheetId="119" r:id="rId4"/>
    <sheet name="Abril 2021" sheetId="120" r:id="rId5"/>
    <sheet name="Mayo 2021" sheetId="121" r:id="rId6"/>
    <sheet name="Junio 2021" sheetId="122" r:id="rId7"/>
    <sheet name="IITR21" sheetId="123" r:id="rId8"/>
    <sheet name="Julio 2021" sheetId="124" r:id="rId9"/>
    <sheet name="Agosto 2021" sheetId="125" r:id="rId10"/>
    <sheet name="Septiembre 2021" sheetId="126" r:id="rId11"/>
    <sheet name="IIITR21" sheetId="127" r:id="rId12"/>
    <sheet name="Octubre 2021" sheetId="128" r:id="rId13"/>
    <sheet name="Noviembre 2021" sheetId="129" r:id="rId14"/>
    <sheet name="Diciembre 2021" sheetId="130" r:id="rId15"/>
    <sheet name="IVTR21" sheetId="131" r:id="rId16"/>
    <sheet name="Año 2021" sheetId="14" r:id="rId17"/>
    <sheet name="check" sheetId="132" state="hidden" r:id="rId18"/>
  </sheets>
  <definedNames>
    <definedName name="_xlnm.Print_Area" localSheetId="16">'Año 2021'!$A$1:$N$92</definedName>
    <definedName name="_xlnm.Print_Area" localSheetId="0">'Enero 2021'!$A$1:$N$92</definedName>
    <definedName name="_xlnm.Print_Area" localSheetId="1">'Febrero 2021'!$A$1:$N$92</definedName>
  </definedNames>
  <calcPr calcId="152511"/>
</workbook>
</file>

<file path=xl/calcChain.xml><?xml version="1.0" encoding="utf-8"?>
<calcChain xmlns="http://schemas.openxmlformats.org/spreadsheetml/2006/main">
  <c r="G2" i="118" l="1"/>
  <c r="G2" i="120" s="1"/>
  <c r="G2" i="121" s="1"/>
  <c r="G2" i="122" s="1"/>
  <c r="G2" i="124" s="1"/>
  <c r="G2" i="125" s="1"/>
  <c r="G2" i="126" s="1"/>
  <c r="G2" i="128" s="1"/>
  <c r="G2" i="129" s="1"/>
  <c r="G2" i="130" s="1"/>
  <c r="G2" i="14" s="1"/>
  <c r="M2" i="51"/>
  <c r="M2" i="118" s="1"/>
  <c r="M2" i="120" s="1"/>
  <c r="M2" i="121" s="1"/>
  <c r="M2" i="122" s="1"/>
  <c r="M2" i="124" s="1"/>
  <c r="M2" i="125" s="1"/>
  <c r="M2" i="126" s="1"/>
  <c r="M2" i="128" s="1"/>
  <c r="M2" i="129" s="1"/>
  <c r="M2" i="130" s="1"/>
  <c r="M2" i="14" s="1"/>
  <c r="G2" i="51"/>
  <c r="B2" i="51"/>
  <c r="B2" i="118" s="1"/>
  <c r="B2" i="120" s="1"/>
  <c r="B2" i="121" s="1"/>
  <c r="B2" i="122" s="1"/>
  <c r="B2" i="124" s="1"/>
  <c r="B2" i="125" s="1"/>
  <c r="B2" i="126" s="1"/>
  <c r="B2" i="128" s="1"/>
  <c r="B2" i="129" s="1"/>
  <c r="B2" i="130" s="1"/>
  <c r="B2" i="14" s="1"/>
  <c r="F2" i="123" l="1"/>
  <c r="K2" i="123"/>
  <c r="F2" i="127"/>
  <c r="K2" i="127"/>
  <c r="K2" i="131"/>
  <c r="F2" i="131"/>
  <c r="K2" i="14"/>
  <c r="F2" i="14"/>
  <c r="K2" i="130"/>
  <c r="F2" i="130"/>
  <c r="K2" i="129"/>
  <c r="F2" i="129"/>
  <c r="K2" i="128"/>
  <c r="F2" i="128"/>
  <c r="K2" i="126"/>
  <c r="F2" i="126"/>
  <c r="K2" i="125"/>
  <c r="F2" i="125"/>
  <c r="K2" i="124"/>
  <c r="F2" i="124"/>
  <c r="K2" i="122"/>
  <c r="F2" i="122"/>
  <c r="K2" i="121"/>
  <c r="F2" i="121"/>
  <c r="K2" i="120"/>
  <c r="F2" i="120"/>
  <c r="K2" i="118"/>
  <c r="F2" i="118"/>
  <c r="K2" i="117"/>
  <c r="F2" i="117"/>
  <c r="K2" i="51"/>
  <c r="F2" i="51"/>
  <c r="D90" i="132"/>
  <c r="D89" i="132" s="1"/>
  <c r="C90" i="132"/>
  <c r="C89" i="132" s="1"/>
  <c r="B90" i="132"/>
  <c r="B89" i="132" s="1"/>
  <c r="D82" i="132"/>
  <c r="D81" i="132" s="1"/>
  <c r="C82" i="132"/>
  <c r="C81" i="132" s="1"/>
  <c r="B82" i="132"/>
  <c r="B81" i="132" s="1"/>
  <c r="D79" i="132"/>
  <c r="D78" i="132" s="1"/>
  <c r="C79" i="132"/>
  <c r="C78" i="132" s="1"/>
  <c r="B79" i="132"/>
  <c r="B78" i="132" s="1"/>
  <c r="D76" i="132"/>
  <c r="D75" i="132" s="1"/>
  <c r="C76" i="132"/>
  <c r="C75" i="132" s="1"/>
  <c r="B76" i="132"/>
  <c r="B75" i="132" s="1"/>
  <c r="D73" i="132"/>
  <c r="C73" i="132"/>
  <c r="B73" i="132"/>
  <c r="D72" i="132"/>
  <c r="C72" i="132"/>
  <c r="B72" i="132"/>
  <c r="D71" i="132"/>
  <c r="C71" i="132"/>
  <c r="B71" i="132"/>
  <c r="D70" i="132"/>
  <c r="C70" i="132"/>
  <c r="B70" i="132"/>
  <c r="D67" i="132"/>
  <c r="C67" i="132"/>
  <c r="B67" i="132"/>
  <c r="D66" i="132"/>
  <c r="C66" i="132"/>
  <c r="B66" i="132"/>
  <c r="D63" i="132"/>
  <c r="C63" i="132"/>
  <c r="B63" i="132"/>
  <c r="D62" i="132"/>
  <c r="C62" i="132"/>
  <c r="B62" i="132"/>
  <c r="D61" i="132"/>
  <c r="C61" i="132"/>
  <c r="B61" i="132"/>
  <c r="D52" i="132"/>
  <c r="C52" i="132"/>
  <c r="B52" i="132"/>
  <c r="D51" i="132"/>
  <c r="C51" i="132"/>
  <c r="B51" i="132"/>
  <c r="D50" i="132"/>
  <c r="C50" i="132"/>
  <c r="B50" i="132"/>
  <c r="D49" i="132"/>
  <c r="C49" i="132"/>
  <c r="B49" i="132"/>
  <c r="D48" i="132"/>
  <c r="C48" i="132"/>
  <c r="B48" i="132"/>
  <c r="D47" i="132"/>
  <c r="C47" i="132"/>
  <c r="B47" i="132"/>
  <c r="D46" i="132"/>
  <c r="C46" i="132"/>
  <c r="B46" i="132"/>
  <c r="D45" i="132"/>
  <c r="C45" i="132"/>
  <c r="B45" i="132"/>
  <c r="D44" i="132"/>
  <c r="C44" i="132"/>
  <c r="B44" i="132"/>
  <c r="D41" i="132"/>
  <c r="C41" i="132"/>
  <c r="B41" i="132"/>
  <c r="D40" i="132"/>
  <c r="C40" i="132"/>
  <c r="B40" i="132"/>
  <c r="D39" i="132"/>
  <c r="C39" i="132"/>
  <c r="B39" i="132"/>
  <c r="D38" i="132"/>
  <c r="C38" i="132"/>
  <c r="B38" i="132"/>
  <c r="D37" i="132"/>
  <c r="C37" i="132"/>
  <c r="B37" i="132"/>
  <c r="D34" i="132"/>
  <c r="D33" i="132" s="1"/>
  <c r="C34" i="132"/>
  <c r="C33" i="132" s="1"/>
  <c r="B34" i="132"/>
  <c r="B33" i="132" s="1"/>
  <c r="D31" i="132"/>
  <c r="C31" i="132"/>
  <c r="B31" i="132"/>
  <c r="D30" i="132"/>
  <c r="C30" i="132"/>
  <c r="B30" i="132"/>
  <c r="D27" i="132"/>
  <c r="D26" i="132" s="1"/>
  <c r="C27" i="132"/>
  <c r="C26" i="132" s="1"/>
  <c r="B27" i="132"/>
  <c r="B26" i="132" s="1"/>
  <c r="D24" i="132"/>
  <c r="D23" i="132" s="1"/>
  <c r="C24" i="132"/>
  <c r="C23" i="132" s="1"/>
  <c r="B24" i="132"/>
  <c r="B23" i="132" s="1"/>
  <c r="D21" i="132"/>
  <c r="C21" i="132"/>
  <c r="B21" i="132"/>
  <c r="D20" i="132"/>
  <c r="C20" i="132"/>
  <c r="B20" i="132"/>
  <c r="D19" i="132"/>
  <c r="C19" i="132"/>
  <c r="B19" i="132"/>
  <c r="D16" i="132"/>
  <c r="C16" i="132"/>
  <c r="B16" i="132"/>
  <c r="D15" i="132"/>
  <c r="C15" i="132"/>
  <c r="B15" i="132"/>
  <c r="D14" i="132"/>
  <c r="C14" i="132"/>
  <c r="B14" i="132"/>
  <c r="D13" i="132"/>
  <c r="C13" i="132"/>
  <c r="B13" i="132"/>
  <c r="D12" i="132"/>
  <c r="C12" i="132"/>
  <c r="B12" i="132"/>
  <c r="D11" i="132"/>
  <c r="C11" i="132"/>
  <c r="B11" i="132"/>
  <c r="D10" i="132"/>
  <c r="C10" i="132"/>
  <c r="B10" i="132"/>
  <c r="D9" i="132"/>
  <c r="C9" i="132"/>
  <c r="B9" i="132"/>
  <c r="H90" i="132"/>
  <c r="G90" i="132"/>
  <c r="F90" i="132"/>
  <c r="H87" i="132"/>
  <c r="G87" i="132"/>
  <c r="F87" i="132"/>
  <c r="H86" i="132"/>
  <c r="G86" i="132"/>
  <c r="F86" i="132"/>
  <c r="H85" i="132"/>
  <c r="G85" i="132"/>
  <c r="F85" i="132"/>
  <c r="H82" i="132"/>
  <c r="G82" i="132"/>
  <c r="F82" i="132"/>
  <c r="H79" i="132"/>
  <c r="G79" i="132"/>
  <c r="F79" i="132"/>
  <c r="H76" i="132"/>
  <c r="G76" i="132"/>
  <c r="F76" i="132"/>
  <c r="H73" i="132"/>
  <c r="G73" i="132"/>
  <c r="F73" i="132"/>
  <c r="H72" i="132"/>
  <c r="G72" i="132"/>
  <c r="F72" i="132"/>
  <c r="H71" i="132"/>
  <c r="G71" i="132"/>
  <c r="F71" i="132"/>
  <c r="H70" i="132"/>
  <c r="G70" i="132"/>
  <c r="F70" i="132"/>
  <c r="H67" i="132"/>
  <c r="G67" i="132"/>
  <c r="F67" i="132"/>
  <c r="H66" i="132"/>
  <c r="G66" i="132"/>
  <c r="F66" i="132"/>
  <c r="H63" i="132"/>
  <c r="G63" i="132"/>
  <c r="F63" i="132"/>
  <c r="H62" i="132"/>
  <c r="G62" i="132"/>
  <c r="F62" i="132"/>
  <c r="H61" i="132"/>
  <c r="G61" i="132"/>
  <c r="F61" i="132"/>
  <c r="H58" i="132"/>
  <c r="G58" i="132"/>
  <c r="F58" i="132"/>
  <c r="H57" i="132"/>
  <c r="G57" i="132"/>
  <c r="F57" i="132"/>
  <c r="H56" i="132"/>
  <c r="G56" i="132"/>
  <c r="F56" i="132"/>
  <c r="H55" i="132"/>
  <c r="G55" i="132"/>
  <c r="F55" i="132"/>
  <c r="H52" i="132"/>
  <c r="G52" i="132"/>
  <c r="F52" i="132"/>
  <c r="H51" i="132"/>
  <c r="G51" i="132"/>
  <c r="F51" i="132"/>
  <c r="H50" i="132"/>
  <c r="G50" i="132"/>
  <c r="F50" i="132"/>
  <c r="H49" i="132"/>
  <c r="G49" i="132"/>
  <c r="F49" i="132"/>
  <c r="H48" i="132"/>
  <c r="G48" i="132"/>
  <c r="F48" i="132"/>
  <c r="H47" i="132"/>
  <c r="G47" i="132"/>
  <c r="F47" i="132"/>
  <c r="H46" i="132"/>
  <c r="G46" i="132"/>
  <c r="F46" i="132"/>
  <c r="H45" i="132"/>
  <c r="G45" i="132"/>
  <c r="F45" i="132"/>
  <c r="H44" i="132"/>
  <c r="G44" i="132"/>
  <c r="F44" i="132"/>
  <c r="H41" i="132"/>
  <c r="G41" i="132"/>
  <c r="F41" i="132"/>
  <c r="H40" i="132"/>
  <c r="G40" i="132"/>
  <c r="F40" i="132"/>
  <c r="H39" i="132"/>
  <c r="G39" i="132"/>
  <c r="F39" i="132"/>
  <c r="H38" i="132"/>
  <c r="G38" i="132"/>
  <c r="F38" i="132"/>
  <c r="H37" i="132"/>
  <c r="G37" i="132"/>
  <c r="F37" i="132"/>
  <c r="H34" i="132"/>
  <c r="G34" i="132"/>
  <c r="F34" i="132"/>
  <c r="H31" i="132"/>
  <c r="G31" i="132"/>
  <c r="F31" i="132"/>
  <c r="H30" i="132"/>
  <c r="G30" i="132"/>
  <c r="F30" i="132"/>
  <c r="H27" i="132"/>
  <c r="G27" i="132"/>
  <c r="F27" i="132"/>
  <c r="H24" i="132"/>
  <c r="G24" i="132"/>
  <c r="F24" i="132"/>
  <c r="H21" i="132"/>
  <c r="G21" i="132"/>
  <c r="F21" i="132"/>
  <c r="H20" i="132"/>
  <c r="G20" i="132"/>
  <c r="F20" i="132"/>
  <c r="H19" i="132"/>
  <c r="G19" i="132"/>
  <c r="F19" i="132"/>
  <c r="H16" i="132"/>
  <c r="G16" i="132"/>
  <c r="F16" i="132"/>
  <c r="H15" i="132"/>
  <c r="G15" i="132"/>
  <c r="F15" i="132"/>
  <c r="H14" i="132"/>
  <c r="G14" i="132"/>
  <c r="F14" i="132"/>
  <c r="H13" i="132"/>
  <c r="G13" i="132"/>
  <c r="F13" i="132"/>
  <c r="H12" i="132"/>
  <c r="G12" i="132"/>
  <c r="F12" i="132"/>
  <c r="H11" i="132"/>
  <c r="G11" i="132"/>
  <c r="F11" i="132"/>
  <c r="H10" i="132"/>
  <c r="G10" i="132"/>
  <c r="F10" i="132"/>
  <c r="H9" i="132"/>
  <c r="G9" i="132"/>
  <c r="F9" i="132"/>
  <c r="B84" i="132"/>
  <c r="B54" i="132"/>
  <c r="C54" i="132"/>
  <c r="C84" i="132"/>
  <c r="D54" i="132"/>
  <c r="D84" i="132"/>
  <c r="B29" i="132" l="1"/>
  <c r="C65" i="132"/>
  <c r="D65" i="132"/>
  <c r="C29" i="132"/>
  <c r="B60" i="132"/>
  <c r="B18" i="132"/>
  <c r="B65" i="132"/>
  <c r="B36" i="132"/>
  <c r="C60" i="132"/>
  <c r="D69" i="132"/>
  <c r="D18" i="132"/>
  <c r="B8" i="132"/>
  <c r="D8" i="132"/>
  <c r="C8" i="132"/>
  <c r="D36" i="132"/>
  <c r="C43" i="132"/>
  <c r="B43" i="132"/>
  <c r="D43" i="132"/>
  <c r="C69" i="132"/>
  <c r="D29" i="132"/>
  <c r="D60" i="132"/>
  <c r="C18" i="132"/>
  <c r="C36" i="132"/>
  <c r="B69" i="132"/>
  <c r="C6" i="132" l="1"/>
  <c r="D6" i="132"/>
  <c r="B6" i="132"/>
</calcChain>
</file>

<file path=xl/sharedStrings.xml><?xml version="1.0" encoding="utf-8"?>
<sst xmlns="http://schemas.openxmlformats.org/spreadsheetml/2006/main" count="3885" uniqueCount="108">
  <si>
    <t>Facturación</t>
  </si>
  <si>
    <t>TOTAL</t>
  </si>
  <si>
    <t>CPD's vivos</t>
  </si>
  <si>
    <t>CPD's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</si>
  <si>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</si>
  <si>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</si>
  <si>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</si>
  <si>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</si>
  <si>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</si>
  <si>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</si>
  <si>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</si>
  <si>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</si>
  <si>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</si>
  <si>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</si>
  <si>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 xml:space="preserve">Huesca </t>
  </si>
  <si>
    <t>Teruel</t>
  </si>
  <si>
    <t>Zaragoza</t>
  </si>
  <si>
    <t>ASTURIAS</t>
  </si>
  <si>
    <t>Asturias</t>
  </si>
  <si>
    <t>BALEARES</t>
  </si>
  <si>
    <t>Baleares</t>
  </si>
  <si>
    <t>CANARIAS</t>
  </si>
  <si>
    <t>Las Palmas</t>
  </si>
  <si>
    <t>S.C.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</si>
  <si>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</si>
  <si>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</si>
  <si>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</si>
  <si>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</si>
  <si>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</si>
  <si>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</si>
  <si>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</si>
  <si>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</si>
  <si>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</si>
  <si>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</si>
  <si>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</si>
  <si>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</si>
  <si>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</si>
  <si>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</si>
  <si>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</si>
  <si>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</si>
  <si>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</si>
  <si>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</si>
  <si>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</si>
  <si>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</si>
  <si>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</si>
  <si>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</si>
  <si>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</si>
  <si>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</si>
  <si>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</si>
  <si>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 xml:space="preserve">Castellon </t>
  </si>
  <si>
    <t>Valencia</t>
  </si>
  <si>
    <t>EXTREMADURA</t>
  </si>
  <si>
    <t>Badajoz</t>
  </si>
  <si>
    <t>Cáceres</t>
  </si>
  <si>
    <t>GALICIA</t>
  </si>
  <si>
    <t>A Coruña</t>
  </si>
  <si>
    <t>Lugo</t>
  </si>
  <si>
    <t>Ourense</t>
  </si>
  <si>
    <t>Pontevedra</t>
  </si>
  <si>
    <t>MADRID</t>
  </si>
  <si>
    <t>Madrid</t>
  </si>
  <si>
    <t>MURCIA</t>
  </si>
  <si>
    <t>Murcia</t>
  </si>
  <si>
    <t>NAVARRA</t>
  </si>
  <si>
    <t>Navarra</t>
  </si>
  <si>
    <t>PAIS VASCO</t>
  </si>
  <si>
    <t>Alava</t>
  </si>
  <si>
    <t>Guipuzcoa</t>
  </si>
  <si>
    <t>Vizcaya</t>
  </si>
  <si>
    <t>RIOJA (LA)</t>
  </si>
  <si>
    <t>La Rioja</t>
  </si>
  <si>
    <t>Ceuta y Melilla</t>
  </si>
  <si>
    <t>CPD's Vivos</t>
  </si>
  <si>
    <t xml:space="preserve">D03: </t>
  </si>
  <si>
    <t>Variación Interanual (%)</t>
  </si>
  <si>
    <t>Datos absolutos (contratación y facturación)</t>
  </si>
  <si>
    <t xml:space="preserve">D03 : </t>
  </si>
  <si>
    <t>MES: ENERO</t>
  </si>
  <si>
    <t>MES: FEBRERO</t>
  </si>
  <si>
    <t>MES: MARZO</t>
  </si>
  <si>
    <t xml:space="preserve"> TRIMESTRAL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</si>
  <si>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</si>
  <si>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</si>
  <si>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</si>
  <si>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</si>
  <si>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</si>
  <si>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</si>
  <si>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</si>
  <si>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</si>
  <si>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</si>
  <si>
    <t>AÑO</t>
  </si>
  <si>
    <t>Mensuales</t>
  </si>
  <si>
    <t>Trimestrales</t>
  </si>
  <si>
    <t>Cuadre series</t>
  </si>
  <si>
    <t>MES: AÑO</t>
  </si>
  <si>
    <t>IVTR20</t>
  </si>
  <si>
    <t>IIITR20</t>
  </si>
  <si>
    <t>IITR20</t>
  </si>
  <si>
    <t>ITR20</t>
  </si>
  <si>
    <t>2021/2020</t>
  </si>
  <si>
    <t>ITR21</t>
  </si>
  <si>
    <t>ITR21/ITR20</t>
  </si>
  <si>
    <t>IITR21</t>
  </si>
  <si>
    <t>IITR21/IITR20</t>
  </si>
  <si>
    <t>IIITR21</t>
  </si>
  <si>
    <t>IIITR21/IIITR20</t>
  </si>
  <si>
    <t>IVTR21</t>
  </si>
  <si>
    <t>IVTR21/IVTR20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</si>
</sst>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\-#,##0\ "/>
    <numFmt numFmtId="165" formatCode="0.0%"/>
    <numFmt numFmtId="166" formatCode="0.0"/>
    <numFmt numFmtId="167" formatCode="0.00000000"/>
  </numFmts>
  <fonts count="21" x14ac:knownFonts="1">
    <font>
      <sz val="11"/>
      <color theme="1"/>
      <name val="Calibri"/>
      <family val="2"/>
      <scheme val="minor"/>
    </font>
    <font>
      <b/>
      <sz val="10"/>
      <name val="HelveticaNeue LT 65 Medium"/>
      <family val="1"/>
    </font>
    <font>
      <sz val="10"/>
      <name val="HelveticaNeue LT 65 Medium"/>
      <family val="1"/>
    </font>
    <font>
      <b/>
      <sz val="8"/>
      <name val="HelveticaNeue LT 65 Medium"/>
      <family val="1"/>
    </font>
    <font>
      <sz val="8"/>
      <name val="HelveticaNeue LT 65 Medium"/>
      <family val="1"/>
    </font>
    <font>
      <sz val="11"/>
      <color theme="1"/>
      <name val="Calibri"/>
      <family val="2"/>
      <scheme val="minor"/>
    </font>
    <font>
      <b/>
      <sz val="9"/>
      <name val="HelveticaNeue LT 65 Medium"/>
      <family val="1"/>
    </font>
    <font>
      <b/>
      <sz val="10"/>
      <color rgb="FF1A1A1A"/>
      <name val="Arial Unicode MS"/>
      <family val="2"/>
    </font>
    <font>
      <b/>
      <sz val="9"/>
      <color theme="3"/>
      <name val="HelveticaNeue LT 65 Medium"/>
      <family val="1"/>
    </font>
    <font>
      <b/>
      <u/>
      <sz val="9"/>
      <color theme="3"/>
      <name val="HelveticaNeue LT 65 Medium"/>
      <family val="1"/>
    </font>
    <font>
      <sz val="10"/>
      <color theme="3"/>
      <name val="HelveticaNeue LT 65 Medium"/>
      <family val="1"/>
    </font>
    <font>
      <b/>
      <sz val="10"/>
      <color theme="3"/>
      <name val="HelveticaNeue LT 65 Medium"/>
      <family val="1"/>
    </font>
    <font>
      <b/>
      <sz val="8"/>
      <color theme="3"/>
      <name val="HelveticaNeue LT 65 Medium"/>
      <family val="1"/>
    </font>
    <font>
      <b/>
      <sz val="9"/>
      <color theme="1"/>
      <name val="HelveticaNeue LT 65 Medium"/>
      <family val="1"/>
    </font>
    <font>
      <b/>
      <u/>
      <sz val="9"/>
      <color theme="1"/>
      <name val="HelveticaNeue LT 65 Medium"/>
      <family val="1"/>
    </font>
    <font>
      <sz val="10"/>
      <color theme="1"/>
      <name val="HelveticaNeue LT 65 Medium"/>
      <family val="1"/>
    </font>
    <font>
      <b/>
      <sz val="10"/>
      <color theme="1"/>
      <name val="HelveticaNeue LT 65 Medium"/>
      <family val="1"/>
    </font>
    <font>
      <b/>
      <sz val="8"/>
      <color theme="1"/>
      <name val="HelveticaNeue LT 65 Medium"/>
      <family val="1"/>
    </font>
    <font>
      <b/>
      <sz val="10"/>
      <color theme="3"/>
      <name val="Arial Unicode MS"/>
      <family val="2"/>
    </font>
    <font>
      <sz val="8"/>
      <color theme="3"/>
      <name val="HelveticaNeue LT 65 Medium"/>
      <family val="1"/>
    </font>
    <font>
      <sz val="11"/>
      <color theme="2" tint="-9.9978637043366805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3">
    <xf numFmtId="0" fontId="0" fillId="0" borderId="0" xfId="0"/>
    <xf numFmtId="0" fontId="1" fillId="3" borderId="0" xfId="0" applyFont="1" applyFill="1"/>
    <xf numFmtId="0" fontId="2" fillId="3" borderId="0" xfId="0" applyFont="1" applyFill="1"/>
    <xf numFmtId="49" fontId="3" fillId="3" borderId="0" xfId="0" applyNumberFormat="1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Border="1" applyAlignment="1">
      <alignment horizontal="center"/>
    </xf>
    <xf numFmtId="164" fontId="2" fillId="3" borderId="0" xfId="0" applyNumberFormat="1" applyFont="1" applyFill="1"/>
    <xf numFmtId="0" fontId="2" fillId="3" borderId="6" xfId="0" applyFont="1" applyFill="1" applyBorder="1"/>
    <xf numFmtId="0" fontId="2" fillId="3" borderId="9" xfId="0" applyFont="1" applyFill="1" applyBorder="1"/>
    <xf numFmtId="0" fontId="2" fillId="3" borderId="12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4" fillId="3" borderId="15" xfId="0" applyFont="1" applyFill="1" applyBorder="1"/>
    <xf numFmtId="0" fontId="4" fillId="3" borderId="17" xfId="0" applyFont="1" applyFill="1" applyBorder="1"/>
    <xf numFmtId="0" fontId="7" fillId="0" borderId="0" xfId="0" applyFont="1" applyAlignment="1">
      <alignment horizontal="left"/>
    </xf>
    <xf numFmtId="49" fontId="3" fillId="5" borderId="2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 applyAlignment="1">
      <alignment horizontal="center"/>
    </xf>
    <xf numFmtId="0" fontId="10" fillId="3" borderId="6" xfId="0" applyFont="1" applyFill="1" applyBorder="1"/>
    <xf numFmtId="164" fontId="10" fillId="3" borderId="7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/>
    <xf numFmtId="0" fontId="10" fillId="3" borderId="12" xfId="0" applyFont="1" applyFill="1" applyBorder="1"/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5" xfId="0" applyFont="1" applyFill="1" applyBorder="1"/>
    <xf numFmtId="0" fontId="10" fillId="3" borderId="16" xfId="0" applyFont="1" applyFill="1" applyBorder="1"/>
    <xf numFmtId="0" fontId="10" fillId="3" borderId="17" xfId="0" applyFont="1" applyFill="1" applyBorder="1"/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49" fontId="17" fillId="4" borderId="2" xfId="0" applyNumberFormat="1" applyFont="1" applyFill="1" applyBorder="1" applyAlignment="1">
      <alignment horizontal="center"/>
    </xf>
    <xf numFmtId="49" fontId="17" fillId="4" borderId="3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164" fontId="17" fillId="4" borderId="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vertical="center"/>
    </xf>
    <xf numFmtId="164" fontId="17" fillId="4" borderId="3" xfId="0" applyNumberFormat="1" applyFont="1" applyFill="1" applyBorder="1" applyAlignment="1">
      <alignment horizontal="center" vertical="center"/>
    </xf>
    <xf numFmtId="0" fontId="15" fillId="3" borderId="6" xfId="0" applyFont="1" applyFill="1" applyBorder="1"/>
    <xf numFmtId="164" fontId="15" fillId="3" borderId="7" xfId="0" applyNumberFormat="1" applyFont="1" applyFill="1" applyBorder="1" applyAlignment="1">
      <alignment horizontal="center" vertical="center"/>
    </xf>
    <xf numFmtId="164" fontId="15" fillId="3" borderId="8" xfId="0" applyNumberFormat="1" applyFont="1" applyFill="1" applyBorder="1" applyAlignment="1">
      <alignment horizontal="center" vertical="center"/>
    </xf>
    <xf numFmtId="0" fontId="15" fillId="3" borderId="9" xfId="0" applyFont="1" applyFill="1" applyBorder="1"/>
    <xf numFmtId="0" fontId="15" fillId="3" borderId="12" xfId="0" applyFont="1" applyFill="1" applyBorder="1"/>
    <xf numFmtId="164" fontId="15" fillId="3" borderId="2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center"/>
    </xf>
    <xf numFmtId="164" fontId="17" fillId="4" borderId="7" xfId="0" applyNumberFormat="1" applyFont="1" applyFill="1" applyBorder="1" applyAlignment="1">
      <alignment horizontal="center" vertical="center"/>
    </xf>
    <xf numFmtId="164" fontId="17" fillId="4" borderId="8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13" xfId="0" applyNumberFormat="1" applyFont="1" applyFill="1" applyBorder="1" applyAlignment="1">
      <alignment horizontal="center" vertical="center"/>
    </xf>
    <xf numFmtId="164" fontId="15" fillId="3" borderId="14" xfId="0" applyNumberFormat="1" applyFont="1" applyFill="1" applyBorder="1" applyAlignment="1">
      <alignment horizontal="center" vertical="center"/>
    </xf>
    <xf numFmtId="0" fontId="15" fillId="3" borderId="15" xfId="0" applyFont="1" applyFill="1" applyBorder="1"/>
    <xf numFmtId="0" fontId="15" fillId="3" borderId="16" xfId="0" applyFont="1" applyFill="1" applyBorder="1"/>
    <xf numFmtId="0" fontId="15" fillId="3" borderId="17" xfId="0" applyFont="1" applyFill="1" applyBorder="1"/>
    <xf numFmtId="164" fontId="15" fillId="3" borderId="10" xfId="0" applyNumberFormat="1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49" fontId="12" fillId="2" borderId="2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12" fillId="2" borderId="1" xfId="0" applyFont="1" applyFill="1" applyBorder="1"/>
    <xf numFmtId="164" fontId="12" fillId="2" borderId="2" xfId="0" applyNumberFormat="1" applyFont="1" applyFill="1" applyBorder="1" applyAlignment="1">
      <alignment horizontal="center" vertical="center"/>
    </xf>
    <xf numFmtId="0" fontId="12" fillId="2" borderId="19" xfId="0" applyFont="1" applyFill="1" applyBorder="1"/>
    <xf numFmtId="164" fontId="12" fillId="2" borderId="20" xfId="0" applyNumberFormat="1" applyFont="1" applyFill="1" applyBorder="1" applyAlignment="1">
      <alignment horizontal="center" vertical="center"/>
    </xf>
    <xf numFmtId="0" fontId="12" fillId="2" borderId="15" xfId="0" applyFont="1" applyFill="1" applyBorder="1"/>
    <xf numFmtId="164" fontId="12" fillId="2" borderId="7" xfId="0" applyNumberFormat="1" applyFont="1" applyFill="1" applyBorder="1" applyAlignment="1">
      <alignment horizontal="center" vertical="center"/>
    </xf>
    <xf numFmtId="0" fontId="12" fillId="2" borderId="5" xfId="0" applyFont="1" applyFill="1" applyBorder="1"/>
    <xf numFmtId="0" fontId="10" fillId="3" borderId="5" xfId="0" applyFont="1" applyFill="1" applyBorder="1"/>
    <xf numFmtId="0" fontId="10" fillId="3" borderId="1" xfId="0" applyFont="1" applyFill="1" applyBorder="1"/>
    <xf numFmtId="0" fontId="19" fillId="3" borderId="15" xfId="0" applyFont="1" applyFill="1" applyBorder="1"/>
    <xf numFmtId="0" fontId="19" fillId="3" borderId="17" xfId="0" applyFont="1" applyFill="1" applyBorder="1"/>
    <xf numFmtId="49" fontId="12" fillId="2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65" fontId="3" fillId="5" borderId="2" xfId="1" applyNumberFormat="1" applyFont="1" applyFill="1" applyBorder="1" applyAlignment="1">
      <alignment horizontal="center"/>
    </xf>
    <xf numFmtId="165" fontId="2" fillId="3" borderId="0" xfId="1" applyNumberFormat="1" applyFont="1" applyFill="1" applyAlignment="1">
      <alignment horizontal="center"/>
    </xf>
    <xf numFmtId="0" fontId="3" fillId="5" borderId="5" xfId="0" applyFont="1" applyFill="1" applyBorder="1"/>
    <xf numFmtId="165" fontId="2" fillId="3" borderId="7" xfId="1" applyNumberFormat="1" applyFont="1" applyFill="1" applyBorder="1" applyAlignment="1">
      <alignment horizontal="center"/>
    </xf>
    <xf numFmtId="165" fontId="2" fillId="3" borderId="8" xfId="1" applyNumberFormat="1" applyFont="1" applyFill="1" applyBorder="1" applyAlignment="1">
      <alignment horizontal="center"/>
    </xf>
    <xf numFmtId="165" fontId="2" fillId="3" borderId="2" xfId="1" applyNumberFormat="1" applyFont="1" applyFill="1" applyBorder="1" applyAlignment="1">
      <alignment horizontal="center"/>
    </xf>
    <xf numFmtId="165" fontId="2" fillId="3" borderId="3" xfId="1" applyNumberFormat="1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3" fillId="5" borderId="15" xfId="0" applyFont="1" applyFill="1" applyBorder="1"/>
    <xf numFmtId="165" fontId="3" fillId="5" borderId="7" xfId="1" applyNumberFormat="1" applyFont="1" applyFill="1" applyBorder="1" applyAlignment="1">
      <alignment horizontal="center"/>
    </xf>
    <xf numFmtId="164" fontId="15" fillId="3" borderId="21" xfId="0" applyNumberFormat="1" applyFont="1" applyFill="1" applyBorder="1" applyAlignment="1">
      <alignment horizontal="center" vertical="center"/>
    </xf>
    <xf numFmtId="164" fontId="15" fillId="3" borderId="22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2" fillId="3" borderId="11" xfId="1" applyNumberFormat="1" applyFont="1" applyFill="1" applyBorder="1" applyAlignment="1">
      <alignment horizontal="center"/>
    </xf>
    <xf numFmtId="165" fontId="2" fillId="3" borderId="21" xfId="1" applyNumberFormat="1" applyFont="1" applyFill="1" applyBorder="1" applyAlignment="1">
      <alignment horizontal="center"/>
    </xf>
    <xf numFmtId="165" fontId="2" fillId="3" borderId="22" xfId="1" applyNumberFormat="1" applyFont="1" applyFill="1" applyBorder="1" applyAlignment="1">
      <alignment horizontal="center"/>
    </xf>
    <xf numFmtId="165" fontId="2" fillId="3" borderId="13" xfId="1" applyNumberFormat="1" applyFont="1" applyFill="1" applyBorder="1" applyAlignment="1">
      <alignment horizontal="center"/>
    </xf>
    <xf numFmtId="165" fontId="2" fillId="3" borderId="14" xfId="1" applyNumberFormat="1" applyFont="1" applyFill="1" applyBorder="1" applyAlignment="1">
      <alignment horizontal="center"/>
    </xf>
    <xf numFmtId="165" fontId="3" fillId="5" borderId="8" xfId="1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12" fillId="3" borderId="0" xfId="0" applyNumberFormat="1" applyFont="1" applyFill="1"/>
    <xf numFmtId="164" fontId="17" fillId="3" borderId="0" xfId="0" applyNumberFormat="1" applyFont="1" applyFill="1"/>
    <xf numFmtId="164" fontId="10" fillId="6" borderId="7" xfId="0" applyNumberFormat="1" applyFont="1" applyFill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/>
    </xf>
    <xf numFmtId="165" fontId="10" fillId="3" borderId="7" xfId="1" applyNumberFormat="1" applyFont="1" applyFill="1" applyBorder="1" applyAlignment="1">
      <alignment horizontal="center"/>
    </xf>
    <xf numFmtId="165" fontId="10" fillId="3" borderId="8" xfId="1" applyNumberFormat="1" applyFont="1" applyFill="1" applyBorder="1" applyAlignment="1">
      <alignment horizontal="center"/>
    </xf>
    <xf numFmtId="165" fontId="10" fillId="3" borderId="10" xfId="1" applyNumberFormat="1" applyFont="1" applyFill="1" applyBorder="1" applyAlignment="1">
      <alignment horizontal="center"/>
    </xf>
    <xf numFmtId="165" fontId="10" fillId="3" borderId="11" xfId="1" applyNumberFormat="1" applyFont="1" applyFill="1" applyBorder="1" applyAlignment="1">
      <alignment horizontal="center"/>
    </xf>
    <xf numFmtId="165" fontId="10" fillId="3" borderId="13" xfId="1" applyNumberFormat="1" applyFont="1" applyFill="1" applyBorder="1" applyAlignment="1">
      <alignment horizontal="center"/>
    </xf>
    <xf numFmtId="165" fontId="10" fillId="3" borderId="14" xfId="1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0" fillId="0" borderId="0" xfId="0" applyFont="1"/>
    <xf numFmtId="165" fontId="2" fillId="3" borderId="0" xfId="1" applyNumberFormat="1" applyFont="1" applyFill="1"/>
    <xf numFmtId="166" fontId="20" fillId="0" borderId="0" xfId="0" applyNumberFormat="1" applyFont="1"/>
    <xf numFmtId="167" fontId="20" fillId="0" borderId="0" xfId="0" applyNumberFormat="1" applyFont="1"/>
    <xf numFmtId="165" fontId="15" fillId="3" borderId="10" xfId="1" applyNumberFormat="1" applyFont="1" applyFill="1" applyBorder="1" applyAlignment="1">
      <alignment horizontal="center"/>
    </xf>
    <xf numFmtId="165" fontId="15" fillId="3" borderId="11" xfId="1" applyNumberFormat="1" applyFont="1" applyFill="1" applyBorder="1" applyAlignment="1">
      <alignment horizontal="center"/>
    </xf>
    <xf numFmtId="165" fontId="15" fillId="3" borderId="13" xfId="1" applyNumberFormat="1" applyFont="1" applyFill="1" applyBorder="1" applyAlignment="1">
      <alignment horizontal="center"/>
    </xf>
    <xf numFmtId="165" fontId="15" fillId="3" borderId="14" xfId="1" applyNumberFormat="1" applyFont="1" applyFill="1" applyBorder="1" applyAlignment="1">
      <alignment horizontal="center"/>
    </xf>
    <xf numFmtId="165" fontId="15" fillId="3" borderId="7" xfId="1" applyNumberFormat="1" applyFont="1" applyFill="1" applyBorder="1" applyAlignment="1">
      <alignment horizontal="center"/>
    </xf>
    <xf numFmtId="165" fontId="15" fillId="3" borderId="8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2">
    <dxf>
      <font>
        <b/>
        <color theme="1"/>
      </font>
      <border>
        <bottom style="thin">
          <color theme="7"/>
        </bottom>
        <vertical/>
        <horizontal/>
      </border>
    </dxf>
    <dxf>
      <font>
        <sz val="8"/>
        <color theme="1"/>
        <name val="Gill Sans MT"/>
        <scheme val="none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</dxfs>
  <tableStyles count="1" defaultTableStyle="TableStyleMedium2" defaultPivotStyle="PivotStyleLight16">
    <tableStyle name="DCDashboardRed" pivot="0" table="0" count="10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8168889431442"/>
              <bgColor theme="5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6337778862885"/>
              <bgColor theme="5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CDashboardRed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/>
    <pageSetUpPr fitToPage="1"/>
  </sheetPr>
  <dimension ref="A1:T92"/>
  <sheetViews>
    <sheetView zoomScale="90" zoomScaleNormal="90" zoomScaleSheetLayoutView="75" workbookViewId="0">
      <selection activeCell="A3" sqref="A3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8" x14ac:dyDescent="0.2">
      <c r="A2" s="25" t="s">
        <v>77</v>
      </c>
      <c r="B2" s="26">
        <v>2021</v>
      </c>
      <c r="C2" s="25"/>
      <c r="D2" s="25"/>
      <c r="F2" s="44" t="str">
        <f>A2</f>
        <v>MES: ENERO</v>
      </c>
      <c r="G2" s="45">
        <v>2020</v>
      </c>
      <c r="K2" s="1" t="str">
        <f>A2</f>
        <v>MES: ENERO</v>
      </c>
      <c r="L2" s="3"/>
      <c r="M2" s="1" t="s">
        <v>99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>
        <v>309721</v>
      </c>
      <c r="C6" s="85">
        <v>295116115.8266499</v>
      </c>
      <c r="D6" s="85">
        <v>218827</v>
      </c>
      <c r="E6" s="20"/>
      <c r="F6" s="50" t="s">
        <v>1</v>
      </c>
      <c r="G6" s="51">
        <v>320709</v>
      </c>
      <c r="H6" s="51">
        <v>308221101.25303501</v>
      </c>
      <c r="I6" s="51">
        <v>236955</v>
      </c>
      <c r="K6" s="98" t="s">
        <v>1</v>
      </c>
      <c r="L6" s="99">
        <v>-3.4261589166503015E-2</v>
      </c>
      <c r="M6" s="99">
        <v>-4.251813186413389E-2</v>
      </c>
      <c r="N6" s="99">
        <v>-7.6503977548479707E-2</v>
      </c>
      <c r="O6" s="6"/>
      <c r="P6" s="6"/>
      <c r="Q6" s="6"/>
      <c r="R6" s="6"/>
    </row>
    <row r="7" spans="1:18" ht="12" customHeight="1" thickBot="1" x14ac:dyDescent="0.25">
      <c r="B7" s="37"/>
      <c r="C7" s="37"/>
      <c r="D7" s="111"/>
      <c r="E7" s="20"/>
      <c r="F7" s="52"/>
      <c r="G7" s="53"/>
      <c r="H7" s="53"/>
      <c r="I7" s="53"/>
      <c r="L7" s="100"/>
      <c r="M7" s="100"/>
      <c r="N7" s="100"/>
    </row>
    <row r="8" spans="1:18" ht="13.5" thickBot="1" x14ac:dyDescent="0.25">
      <c r="A8" s="86" t="s">
        <v>4</v>
      </c>
      <c r="B8" s="87">
        <v>38076</v>
      </c>
      <c r="C8" s="87">
        <v>31637445.571054146</v>
      </c>
      <c r="D8" s="87">
        <v>26669</v>
      </c>
      <c r="E8" s="20"/>
      <c r="F8" s="54" t="s">
        <v>4</v>
      </c>
      <c r="G8" s="51">
        <v>34472</v>
      </c>
      <c r="H8" s="51">
        <v>26077410.373051137</v>
      </c>
      <c r="I8" s="55">
        <v>25528</v>
      </c>
      <c r="K8" s="101" t="s">
        <v>4</v>
      </c>
      <c r="L8" s="99">
        <v>0.10454861916918068</v>
      </c>
      <c r="M8" s="99">
        <v>0.2132127047304071</v>
      </c>
      <c r="N8" s="99">
        <v>4.4696020056408603E-2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2625</v>
      </c>
      <c r="C9" s="30">
        <v>2164027.8236874733</v>
      </c>
      <c r="D9" s="31">
        <v>1571</v>
      </c>
      <c r="E9" s="21"/>
      <c r="F9" s="56" t="s">
        <v>5</v>
      </c>
      <c r="G9" s="57">
        <v>2701</v>
      </c>
      <c r="H9" s="57">
        <v>2250003.1229323181</v>
      </c>
      <c r="I9" s="58">
        <v>1624</v>
      </c>
      <c r="K9" s="7" t="s">
        <v>5</v>
      </c>
      <c r="L9" s="102">
        <v>-2.8137726767863747E-2</v>
      </c>
      <c r="M9" s="102">
        <v>-3.8211191072836104E-2</v>
      </c>
      <c r="N9" s="102">
        <v>-3.2635467980295596E-2</v>
      </c>
    </row>
    <row r="10" spans="1:18" ht="13.5" thickBot="1" x14ac:dyDescent="0.25">
      <c r="A10" s="32" t="s">
        <v>6</v>
      </c>
      <c r="B10" s="30">
        <v>9278</v>
      </c>
      <c r="C10" s="30">
        <v>4988137.3092731191</v>
      </c>
      <c r="D10" s="31">
        <v>8113</v>
      </c>
      <c r="E10" s="20"/>
      <c r="F10" s="59" t="s">
        <v>6</v>
      </c>
      <c r="G10" s="79">
        <v>7025</v>
      </c>
      <c r="H10" s="79">
        <v>4318057.4992582863</v>
      </c>
      <c r="I10" s="80">
        <v>6002</v>
      </c>
      <c r="K10" s="8" t="s">
        <v>6</v>
      </c>
      <c r="L10" s="113">
        <v>0.32071174377224199</v>
      </c>
      <c r="M10" s="113">
        <v>0.15518084465756488</v>
      </c>
      <c r="N10" s="115">
        <v>0.35171609463512166</v>
      </c>
    </row>
    <row r="11" spans="1:18" ht="13.5" thickBot="1" x14ac:dyDescent="0.25">
      <c r="A11" s="32" t="s">
        <v>7</v>
      </c>
      <c r="B11" s="30">
        <v>1642</v>
      </c>
      <c r="C11" s="30">
        <v>1553693.966355698</v>
      </c>
      <c r="D11" s="31">
        <v>1219</v>
      </c>
      <c r="E11" s="20"/>
      <c r="F11" s="59" t="s">
        <v>7</v>
      </c>
      <c r="G11" s="79">
        <v>2358</v>
      </c>
      <c r="H11" s="79">
        <v>2060072.283436934</v>
      </c>
      <c r="I11" s="80">
        <v>1747</v>
      </c>
      <c r="K11" s="8" t="s">
        <v>7</v>
      </c>
      <c r="L11" s="113">
        <v>-0.30364715860899072</v>
      </c>
      <c r="M11" s="113">
        <v>-0.24580609192820013</v>
      </c>
      <c r="N11" s="115">
        <v>-0.30223239839725247</v>
      </c>
    </row>
    <row r="12" spans="1:18" ht="13.5" thickBot="1" x14ac:dyDescent="0.25">
      <c r="A12" s="32" t="s">
        <v>8</v>
      </c>
      <c r="B12" s="30">
        <v>1944</v>
      </c>
      <c r="C12" s="30">
        <v>1586548.7949613687</v>
      </c>
      <c r="D12" s="31">
        <v>1390</v>
      </c>
      <c r="E12" s="20"/>
      <c r="F12" s="59" t="s">
        <v>8</v>
      </c>
      <c r="G12" s="79">
        <v>1933</v>
      </c>
      <c r="H12" s="79">
        <v>1473895.3986349674</v>
      </c>
      <c r="I12" s="80">
        <v>1448</v>
      </c>
      <c r="K12" s="8" t="s">
        <v>8</v>
      </c>
      <c r="L12" s="113">
        <v>5.6906363166062679E-3</v>
      </c>
      <c r="M12" s="113">
        <v>7.6432422837288128E-2</v>
      </c>
      <c r="N12" s="115">
        <v>-4.0055248618784511E-2</v>
      </c>
    </row>
    <row r="13" spans="1:18" ht="13.5" thickBot="1" x14ac:dyDescent="0.25">
      <c r="A13" s="32" t="s">
        <v>9</v>
      </c>
      <c r="B13" s="30">
        <v>2751</v>
      </c>
      <c r="C13" s="30">
        <v>1226452.7507735181</v>
      </c>
      <c r="D13" s="31">
        <v>2141</v>
      </c>
      <c r="E13" s="20"/>
      <c r="F13" s="59" t="s">
        <v>9</v>
      </c>
      <c r="G13" s="79">
        <v>3574</v>
      </c>
      <c r="H13" s="79">
        <v>1348062.6979215709</v>
      </c>
      <c r="I13" s="80">
        <v>2872</v>
      </c>
      <c r="K13" s="8" t="s">
        <v>9</v>
      </c>
      <c r="L13" s="113">
        <v>-0.23027420257414666</v>
      </c>
      <c r="M13" s="113">
        <v>-9.021089845119945E-2</v>
      </c>
      <c r="N13" s="115">
        <v>-0.25452646239554322</v>
      </c>
    </row>
    <row r="14" spans="1:18" ht="13.5" thickBot="1" x14ac:dyDescent="0.25">
      <c r="A14" s="32" t="s">
        <v>10</v>
      </c>
      <c r="B14" s="30">
        <v>1591</v>
      </c>
      <c r="C14" s="30">
        <v>1871575.5447547361</v>
      </c>
      <c r="D14" s="31">
        <v>979</v>
      </c>
      <c r="E14" s="20"/>
      <c r="F14" s="59" t="s">
        <v>10</v>
      </c>
      <c r="G14" s="79">
        <v>1402</v>
      </c>
      <c r="H14" s="79">
        <v>1587581.695481173</v>
      </c>
      <c r="I14" s="80">
        <v>1045</v>
      </c>
      <c r="K14" s="8" t="s">
        <v>10</v>
      </c>
      <c r="L14" s="113">
        <v>0.13480741797432239</v>
      </c>
      <c r="M14" s="113">
        <v>0.17888455761483746</v>
      </c>
      <c r="N14" s="115">
        <v>-6.315789473684208E-2</v>
      </c>
    </row>
    <row r="15" spans="1:18" ht="13.5" thickBot="1" x14ac:dyDescent="0.25">
      <c r="A15" s="32" t="s">
        <v>11</v>
      </c>
      <c r="B15" s="30">
        <v>4642</v>
      </c>
      <c r="C15" s="30">
        <v>3363731.6606141319</v>
      </c>
      <c r="D15" s="31">
        <v>3542</v>
      </c>
      <c r="E15" s="20"/>
      <c r="F15" s="59" t="s">
        <v>11</v>
      </c>
      <c r="G15" s="79">
        <v>5118</v>
      </c>
      <c r="H15" s="79">
        <v>3895482.8566142255</v>
      </c>
      <c r="I15" s="80">
        <v>3378</v>
      </c>
      <c r="K15" s="8" t="s">
        <v>11</v>
      </c>
      <c r="L15" s="113">
        <v>-9.300508010941777E-2</v>
      </c>
      <c r="M15" s="113">
        <v>-0.13650456581967019</v>
      </c>
      <c r="N15" s="115">
        <v>4.8549437537004136E-2</v>
      </c>
    </row>
    <row r="16" spans="1:18" ht="13.5" thickBot="1" x14ac:dyDescent="0.25">
      <c r="A16" s="33" t="s">
        <v>12</v>
      </c>
      <c r="B16" s="34">
        <v>13603</v>
      </c>
      <c r="C16" s="34">
        <v>14883277.720634105</v>
      </c>
      <c r="D16" s="35">
        <v>7714</v>
      </c>
      <c r="E16" s="20"/>
      <c r="F16" s="60" t="s">
        <v>12</v>
      </c>
      <c r="G16" s="109">
        <v>10361</v>
      </c>
      <c r="H16" s="109">
        <v>9144254.8187716622</v>
      </c>
      <c r="I16" s="110">
        <v>7412</v>
      </c>
      <c r="K16" s="9" t="s">
        <v>12</v>
      </c>
      <c r="L16" s="116">
        <v>0.31290415983013231</v>
      </c>
      <c r="M16" s="116">
        <v>0.62760968669433459</v>
      </c>
      <c r="N16" s="117">
        <v>4.0744738262277425E-2</v>
      </c>
    </row>
    <row r="17" spans="1:18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89">
        <v>13308</v>
      </c>
      <c r="C18" s="89">
        <v>14669934.517378319</v>
      </c>
      <c r="D18" s="89">
        <v>10778</v>
      </c>
      <c r="E18" s="20"/>
      <c r="F18" s="65" t="s">
        <v>13</v>
      </c>
      <c r="G18" s="66">
        <v>12975</v>
      </c>
      <c r="H18" s="66">
        <v>15362342.304851919</v>
      </c>
      <c r="I18" s="67">
        <v>10277</v>
      </c>
      <c r="K18" s="107" t="s">
        <v>13</v>
      </c>
      <c r="L18" s="108">
        <v>2.5664739884392995E-2</v>
      </c>
      <c r="M18" s="108">
        <v>-4.5071758832955777E-2</v>
      </c>
      <c r="N18" s="120">
        <v>4.8749635107521616E-2</v>
      </c>
    </row>
    <row r="19" spans="1:18" ht="13.5" thickBot="1" x14ac:dyDescent="0.25">
      <c r="A19" s="38" t="s">
        <v>14</v>
      </c>
      <c r="B19" s="128">
        <v>795</v>
      </c>
      <c r="C19" s="128">
        <v>1468310.6381655978</v>
      </c>
      <c r="D19" s="129">
        <v>468</v>
      </c>
      <c r="E19" s="20"/>
      <c r="F19" s="68" t="s">
        <v>14</v>
      </c>
      <c r="G19" s="132">
        <v>758</v>
      </c>
      <c r="H19" s="132">
        <v>1321995.8616785074</v>
      </c>
      <c r="I19" s="133">
        <v>415</v>
      </c>
      <c r="K19" s="10" t="s">
        <v>14</v>
      </c>
      <c r="L19" s="137">
        <v>4.8812664907651682E-2</v>
      </c>
      <c r="M19" s="137">
        <v>0.11067718192500076</v>
      </c>
      <c r="N19" s="139">
        <v>0.12771084337349392</v>
      </c>
    </row>
    <row r="20" spans="1:18" ht="13.5" thickBot="1" x14ac:dyDescent="0.25">
      <c r="A20" s="39" t="s">
        <v>15</v>
      </c>
      <c r="B20" s="128">
        <v>607</v>
      </c>
      <c r="C20" s="128">
        <v>528429.52871613263</v>
      </c>
      <c r="D20" s="129">
        <v>525</v>
      </c>
      <c r="E20" s="20"/>
      <c r="F20" s="68" t="s">
        <v>15</v>
      </c>
      <c r="G20" s="132">
        <v>1025</v>
      </c>
      <c r="H20" s="132">
        <v>954786.42307431111</v>
      </c>
      <c r="I20" s="133">
        <v>890</v>
      </c>
      <c r="K20" s="11" t="s">
        <v>15</v>
      </c>
      <c r="L20" s="137">
        <v>-0.40780487804878052</v>
      </c>
      <c r="M20" s="137">
        <v>-0.44654687588178565</v>
      </c>
      <c r="N20" s="139">
        <v>-0.4101123595505618</v>
      </c>
    </row>
    <row r="21" spans="1:18" ht="13.5" thickBot="1" x14ac:dyDescent="0.25">
      <c r="A21" s="40" t="s">
        <v>16</v>
      </c>
      <c r="B21" s="130">
        <v>11906</v>
      </c>
      <c r="C21" s="130">
        <v>12673194.350496588</v>
      </c>
      <c r="D21" s="131">
        <v>9785</v>
      </c>
      <c r="E21" s="20"/>
      <c r="F21" s="69" t="s">
        <v>16</v>
      </c>
      <c r="G21" s="134">
        <v>11192</v>
      </c>
      <c r="H21" s="134">
        <v>13085560.020099102</v>
      </c>
      <c r="I21" s="135">
        <v>8972</v>
      </c>
      <c r="K21" s="12" t="s">
        <v>16</v>
      </c>
      <c r="L21" s="138">
        <v>6.379556826304511E-2</v>
      </c>
      <c r="M21" s="138">
        <v>-3.1513031843431238E-2</v>
      </c>
      <c r="N21" s="140">
        <v>9.0615247436468982E-2</v>
      </c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3992</v>
      </c>
      <c r="C23" s="85">
        <v>5530266.4375982266</v>
      </c>
      <c r="D23" s="85">
        <v>2699</v>
      </c>
      <c r="E23" s="20"/>
      <c r="F23" s="54" t="s">
        <v>17</v>
      </c>
      <c r="G23" s="51">
        <v>4239</v>
      </c>
      <c r="H23" s="51">
        <v>5489623.4244819125</v>
      </c>
      <c r="I23" s="55">
        <v>2728</v>
      </c>
      <c r="K23" s="101" t="s">
        <v>17</v>
      </c>
      <c r="L23" s="99">
        <v>-5.8268459542344941E-2</v>
      </c>
      <c r="M23" s="99">
        <v>7.4036067638190151E-3</v>
      </c>
      <c r="N23" s="99">
        <v>-1.0630498533724331E-2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3992</v>
      </c>
      <c r="C24" s="34">
        <v>5530266.4375982266</v>
      </c>
      <c r="D24" s="35">
        <v>2699</v>
      </c>
      <c r="E24" s="20"/>
      <c r="F24" s="71" t="s">
        <v>18</v>
      </c>
      <c r="G24" s="61">
        <v>4239</v>
      </c>
      <c r="H24" s="61">
        <v>5489623.4244819125</v>
      </c>
      <c r="I24" s="62">
        <v>2728</v>
      </c>
      <c r="K24" s="13" t="s">
        <v>18</v>
      </c>
      <c r="L24" s="104">
        <v>-5.8268459542344941E-2</v>
      </c>
      <c r="M24" s="104">
        <v>7.4036067638190151E-3</v>
      </c>
      <c r="N24" s="105">
        <v>-1.0630498533724331E-2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991</v>
      </c>
      <c r="C26" s="85">
        <v>608620.76122030418</v>
      </c>
      <c r="D26" s="85">
        <v>770</v>
      </c>
      <c r="E26" s="20"/>
      <c r="F26" s="50" t="s">
        <v>19</v>
      </c>
      <c r="G26" s="51">
        <v>1677</v>
      </c>
      <c r="H26" s="51">
        <v>859882.19155278208</v>
      </c>
      <c r="I26" s="55">
        <v>1354</v>
      </c>
      <c r="K26" s="98" t="s">
        <v>19</v>
      </c>
      <c r="L26" s="99">
        <v>-0.40906380441264167</v>
      </c>
      <c r="M26" s="99">
        <v>-0.29220448196368387</v>
      </c>
      <c r="N26" s="99">
        <v>-0.43131462333825699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991</v>
      </c>
      <c r="C27" s="34">
        <v>608620.76122030418</v>
      </c>
      <c r="D27" s="35">
        <v>770</v>
      </c>
      <c r="E27" s="20"/>
      <c r="F27" s="72" t="s">
        <v>20</v>
      </c>
      <c r="G27" s="61">
        <v>1677</v>
      </c>
      <c r="H27" s="61">
        <v>859882.19155278208</v>
      </c>
      <c r="I27" s="62">
        <v>1354</v>
      </c>
      <c r="K27" s="14" t="s">
        <v>20</v>
      </c>
      <c r="L27" s="104">
        <v>-0.40906380441264167</v>
      </c>
      <c r="M27" s="104">
        <v>-0.29220448196368387</v>
      </c>
      <c r="N27" s="105">
        <v>-0.43131462333825699</v>
      </c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4719</v>
      </c>
      <c r="C29" s="85">
        <v>3084555.3890524497</v>
      </c>
      <c r="D29" s="85">
        <v>3296</v>
      </c>
      <c r="E29" s="20"/>
      <c r="F29" s="50" t="s">
        <v>21</v>
      </c>
      <c r="G29" s="51">
        <v>14586</v>
      </c>
      <c r="H29" s="51">
        <v>8007962.9272376839</v>
      </c>
      <c r="I29" s="55">
        <v>11098</v>
      </c>
      <c r="K29" s="98" t="s">
        <v>21</v>
      </c>
      <c r="L29" s="99">
        <v>-0.67647058823529416</v>
      </c>
      <c r="M29" s="99">
        <v>-0.61481397740230859</v>
      </c>
      <c r="N29" s="99">
        <v>-0.70300955127049924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2324</v>
      </c>
      <c r="C30" s="30">
        <v>1330911.7401512177</v>
      </c>
      <c r="D30" s="31">
        <v>1732</v>
      </c>
      <c r="E30" s="20"/>
      <c r="F30" s="73" t="s">
        <v>22</v>
      </c>
      <c r="G30" s="57">
        <v>6532</v>
      </c>
      <c r="H30" s="57">
        <v>3833156.5207539508</v>
      </c>
      <c r="I30" s="58">
        <v>4880</v>
      </c>
      <c r="K30" s="15" t="s">
        <v>22</v>
      </c>
      <c r="L30" s="102">
        <v>-0.64421310471524795</v>
      </c>
      <c r="M30" s="102">
        <v>-0.65278961791796641</v>
      </c>
      <c r="N30" s="103">
        <v>-0.64508196721311473</v>
      </c>
    </row>
    <row r="31" spans="1:18" ht="13.5" thickBot="1" x14ac:dyDescent="0.25">
      <c r="A31" s="94" t="s">
        <v>23</v>
      </c>
      <c r="B31" s="34">
        <v>2395</v>
      </c>
      <c r="C31" s="34">
        <v>1753643.6489012318</v>
      </c>
      <c r="D31" s="35">
        <v>1564</v>
      </c>
      <c r="E31" s="20"/>
      <c r="F31" s="73" t="s">
        <v>23</v>
      </c>
      <c r="G31" s="74">
        <v>8054</v>
      </c>
      <c r="H31" s="74">
        <v>4174806.4064837336</v>
      </c>
      <c r="I31" s="75">
        <v>6218</v>
      </c>
      <c r="K31" s="16" t="s">
        <v>23</v>
      </c>
      <c r="L31" s="104">
        <v>-0.70263223243109008</v>
      </c>
      <c r="M31" s="104">
        <v>-0.57994611530304385</v>
      </c>
      <c r="N31" s="105">
        <v>-0.74847217754905115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9495</v>
      </c>
      <c r="C33" s="85">
        <v>8198290.6727040736</v>
      </c>
      <c r="D33" s="85">
        <v>6898</v>
      </c>
      <c r="E33" s="20"/>
      <c r="F33" s="54" t="s">
        <v>24</v>
      </c>
      <c r="G33" s="51">
        <v>10296</v>
      </c>
      <c r="H33" s="51">
        <v>7872690.935999996</v>
      </c>
      <c r="I33" s="55">
        <v>8031</v>
      </c>
      <c r="K33" s="101" t="s">
        <v>24</v>
      </c>
      <c r="L33" s="99">
        <v>-7.7797202797202814E-2</v>
      </c>
      <c r="M33" s="99">
        <v>4.1358125112620048E-2</v>
      </c>
      <c r="N33" s="99">
        <v>-0.14107832150417132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9495</v>
      </c>
      <c r="C34" s="34">
        <v>8198290.6727040736</v>
      </c>
      <c r="D34" s="35">
        <v>6898</v>
      </c>
      <c r="E34" s="20"/>
      <c r="F34" s="71" t="s">
        <v>25</v>
      </c>
      <c r="G34" s="61">
        <v>10296</v>
      </c>
      <c r="H34" s="61">
        <v>7872690.935999996</v>
      </c>
      <c r="I34" s="62">
        <v>8031</v>
      </c>
      <c r="K34" s="13" t="s">
        <v>25</v>
      </c>
      <c r="L34" s="104">
        <v>-7.7797202797202814E-2</v>
      </c>
      <c r="M34" s="104">
        <v>4.1358125112620048E-2</v>
      </c>
      <c r="N34" s="105">
        <v>-0.14107832150417132</v>
      </c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25385</v>
      </c>
      <c r="C36" s="85">
        <v>20089698.632719561</v>
      </c>
      <c r="D36" s="85">
        <v>17749</v>
      </c>
      <c r="E36" s="20"/>
      <c r="F36" s="50" t="s">
        <v>26</v>
      </c>
      <c r="G36" s="51">
        <v>16731</v>
      </c>
      <c r="H36" s="51">
        <v>18016426.425046526</v>
      </c>
      <c r="I36" s="55">
        <v>11888</v>
      </c>
      <c r="K36" s="98" t="s">
        <v>26</v>
      </c>
      <c r="L36" s="99">
        <v>0.5172434403203634</v>
      </c>
      <c r="M36" s="99">
        <v>0.11507677264958405</v>
      </c>
      <c r="N36" s="114">
        <v>0.49301816958277245</v>
      </c>
    </row>
    <row r="37" spans="1:18" ht="13.5" thickBot="1" x14ac:dyDescent="0.25">
      <c r="A37" s="38" t="s">
        <v>27</v>
      </c>
      <c r="B37" s="34">
        <v>1204</v>
      </c>
      <c r="C37" s="34">
        <v>1182335.3633925058</v>
      </c>
      <c r="D37" s="34">
        <v>797</v>
      </c>
      <c r="E37" s="20"/>
      <c r="F37" s="73" t="s">
        <v>27</v>
      </c>
      <c r="G37" s="112">
        <v>1033</v>
      </c>
      <c r="H37" s="112">
        <v>1171228.065701894</v>
      </c>
      <c r="I37" s="112">
        <v>741</v>
      </c>
      <c r="K37" s="10" t="s">
        <v>27</v>
      </c>
      <c r="L37" s="102">
        <v>0.16553727008712493</v>
      </c>
      <c r="M37" s="102">
        <v>9.4834627139466221E-3</v>
      </c>
      <c r="N37" s="103">
        <v>7.5573549257759831E-2</v>
      </c>
    </row>
    <row r="38" spans="1:18" ht="13.5" thickBot="1" x14ac:dyDescent="0.25">
      <c r="A38" s="39" t="s">
        <v>28</v>
      </c>
      <c r="B38" s="34">
        <v>1869</v>
      </c>
      <c r="C38" s="34">
        <v>2534417.4519555364</v>
      </c>
      <c r="D38" s="34">
        <v>992</v>
      </c>
      <c r="E38" s="20"/>
      <c r="F38" s="68" t="s">
        <v>28</v>
      </c>
      <c r="G38" s="112">
        <v>1486</v>
      </c>
      <c r="H38" s="112">
        <v>2098716.577007398</v>
      </c>
      <c r="I38" s="112">
        <v>738</v>
      </c>
      <c r="K38" s="11" t="s">
        <v>28</v>
      </c>
      <c r="L38" s="113">
        <v>0.25773889636608338</v>
      </c>
      <c r="M38" s="113">
        <v>0.20760348477802237</v>
      </c>
      <c r="N38" s="115">
        <v>0.34417344173441733</v>
      </c>
    </row>
    <row r="39" spans="1:18" ht="13.5" thickBot="1" x14ac:dyDescent="0.25">
      <c r="A39" s="39" t="s">
        <v>29</v>
      </c>
      <c r="B39" s="34">
        <v>1793</v>
      </c>
      <c r="C39" s="34">
        <v>1536904.1364343422</v>
      </c>
      <c r="D39" s="34">
        <v>1411</v>
      </c>
      <c r="E39" s="20"/>
      <c r="F39" s="68" t="s">
        <v>29</v>
      </c>
      <c r="G39" s="112">
        <v>1243</v>
      </c>
      <c r="H39" s="112">
        <v>1387484.4829237438</v>
      </c>
      <c r="I39" s="112">
        <v>882</v>
      </c>
      <c r="K39" s="11" t="s">
        <v>29</v>
      </c>
      <c r="L39" s="113">
        <v>0.44247787610619471</v>
      </c>
      <c r="M39" s="113">
        <v>0.10769104472846958</v>
      </c>
      <c r="N39" s="115">
        <v>0.59977324263038545</v>
      </c>
    </row>
    <row r="40" spans="1:18" ht="13.5" thickBot="1" x14ac:dyDescent="0.25">
      <c r="A40" s="39" t="s">
        <v>30</v>
      </c>
      <c r="B40" s="34">
        <v>11264</v>
      </c>
      <c r="C40" s="34">
        <v>8215582.7394215502</v>
      </c>
      <c r="D40" s="34">
        <v>8775</v>
      </c>
      <c r="E40" s="20"/>
      <c r="F40" s="68" t="s">
        <v>30</v>
      </c>
      <c r="G40" s="112">
        <v>6940</v>
      </c>
      <c r="H40" s="112">
        <v>7612799.394181327</v>
      </c>
      <c r="I40" s="112">
        <v>5701</v>
      </c>
      <c r="K40" s="11" t="s">
        <v>30</v>
      </c>
      <c r="L40" s="113">
        <v>0.62305475504322771</v>
      </c>
      <c r="M40" s="113">
        <v>7.9180248162186828E-2</v>
      </c>
      <c r="N40" s="115">
        <v>0.53920364848272229</v>
      </c>
    </row>
    <row r="41" spans="1:18" ht="13.5" thickBot="1" x14ac:dyDescent="0.25">
      <c r="A41" s="40" t="s">
        <v>31</v>
      </c>
      <c r="B41" s="34">
        <v>9255</v>
      </c>
      <c r="C41" s="34">
        <v>6620458.9415156255</v>
      </c>
      <c r="D41" s="34">
        <v>5774</v>
      </c>
      <c r="E41" s="20"/>
      <c r="F41" s="69" t="s">
        <v>31</v>
      </c>
      <c r="G41" s="112">
        <v>6029</v>
      </c>
      <c r="H41" s="112">
        <v>5746197.9052321641</v>
      </c>
      <c r="I41" s="112">
        <v>3826</v>
      </c>
      <c r="K41" s="12" t="s">
        <v>31</v>
      </c>
      <c r="L41" s="118">
        <v>0.53508044451816228</v>
      </c>
      <c r="M41" s="118">
        <v>0.15214600170443293</v>
      </c>
      <c r="N41" s="119">
        <v>0.50914793518034496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18882</v>
      </c>
      <c r="C43" s="85">
        <v>17184809.318373412</v>
      </c>
      <c r="D43" s="85">
        <v>14804</v>
      </c>
      <c r="E43" s="20"/>
      <c r="F43" s="50" t="s">
        <v>32</v>
      </c>
      <c r="G43" s="51">
        <v>20689</v>
      </c>
      <c r="H43" s="51">
        <v>19346704.269822888</v>
      </c>
      <c r="I43" s="55">
        <v>16700</v>
      </c>
      <c r="K43" s="98" t="s">
        <v>32</v>
      </c>
      <c r="L43" s="99">
        <v>-8.7341099134805922E-2</v>
      </c>
      <c r="M43" s="99">
        <v>-0.11174486989092058</v>
      </c>
      <c r="N43" s="99">
        <v>-0.11353293413173648</v>
      </c>
    </row>
    <row r="44" spans="1:18" ht="13.5" thickBot="1" x14ac:dyDescent="0.25">
      <c r="A44" s="38" t="s">
        <v>33</v>
      </c>
      <c r="B44" s="128">
        <v>556</v>
      </c>
      <c r="C44" s="128">
        <v>220515.31343847365</v>
      </c>
      <c r="D44" s="129">
        <v>520</v>
      </c>
      <c r="E44" s="20"/>
      <c r="F44" s="76" t="s">
        <v>33</v>
      </c>
      <c r="G44" s="132">
        <v>884</v>
      </c>
      <c r="H44" s="132">
        <v>594033.11570109241</v>
      </c>
      <c r="I44" s="133">
        <v>748</v>
      </c>
      <c r="K44" s="10" t="s">
        <v>33</v>
      </c>
      <c r="L44" s="148">
        <v>-0.37104072398190047</v>
      </c>
      <c r="M44" s="148">
        <v>-0.62878279407333026</v>
      </c>
      <c r="N44" s="149">
        <v>-0.30481283422459893</v>
      </c>
    </row>
    <row r="45" spans="1:18" ht="13.5" thickBot="1" x14ac:dyDescent="0.25">
      <c r="A45" s="39" t="s">
        <v>34</v>
      </c>
      <c r="B45" s="128">
        <v>2620</v>
      </c>
      <c r="C45" s="128">
        <v>3156541.1692208517</v>
      </c>
      <c r="D45" s="129">
        <v>2025</v>
      </c>
      <c r="E45" s="20"/>
      <c r="F45" s="77" t="s">
        <v>34</v>
      </c>
      <c r="G45" s="132">
        <v>2958</v>
      </c>
      <c r="H45" s="132">
        <v>3604015.4864733382</v>
      </c>
      <c r="I45" s="133">
        <v>2341</v>
      </c>
      <c r="K45" s="11" t="s">
        <v>34</v>
      </c>
      <c r="L45" s="137">
        <v>-0.11426639621365786</v>
      </c>
      <c r="M45" s="137">
        <v>-0.12415993186820529</v>
      </c>
      <c r="N45" s="139">
        <v>-0.13498504912430587</v>
      </c>
    </row>
    <row r="46" spans="1:18" ht="13.5" thickBot="1" x14ac:dyDescent="0.25">
      <c r="A46" s="39" t="s">
        <v>35</v>
      </c>
      <c r="B46" s="128">
        <v>1541</v>
      </c>
      <c r="C46" s="128">
        <v>1066206.6304201877</v>
      </c>
      <c r="D46" s="129">
        <v>961</v>
      </c>
      <c r="E46" s="20"/>
      <c r="F46" s="77" t="s">
        <v>35</v>
      </c>
      <c r="G46" s="132">
        <v>1234</v>
      </c>
      <c r="H46" s="132">
        <v>974979.10456033947</v>
      </c>
      <c r="I46" s="133">
        <v>920</v>
      </c>
      <c r="K46" s="11" t="s">
        <v>35</v>
      </c>
      <c r="L46" s="137">
        <v>0.24878444084278772</v>
      </c>
      <c r="M46" s="137">
        <v>9.3568698480965606E-2</v>
      </c>
      <c r="N46" s="139">
        <v>4.4565217391304257E-2</v>
      </c>
    </row>
    <row r="47" spans="1:18" ht="13.5" thickBot="1" x14ac:dyDescent="0.25">
      <c r="A47" s="39" t="s">
        <v>36</v>
      </c>
      <c r="B47" s="128">
        <v>3847</v>
      </c>
      <c r="C47" s="128">
        <v>3680864.4396074209</v>
      </c>
      <c r="D47" s="129">
        <v>3313</v>
      </c>
      <c r="E47" s="20"/>
      <c r="F47" s="77" t="s">
        <v>36</v>
      </c>
      <c r="G47" s="132">
        <v>4907</v>
      </c>
      <c r="H47" s="132">
        <v>4776808.6297999276</v>
      </c>
      <c r="I47" s="133">
        <v>4316</v>
      </c>
      <c r="K47" s="11" t="s">
        <v>36</v>
      </c>
      <c r="L47" s="137">
        <v>-0.21601793356429588</v>
      </c>
      <c r="M47" s="137">
        <v>-0.22943020646787127</v>
      </c>
      <c r="N47" s="139">
        <v>-0.23239110287303055</v>
      </c>
    </row>
    <row r="48" spans="1:18" ht="13.5" thickBot="1" x14ac:dyDescent="0.25">
      <c r="A48" s="39" t="s">
        <v>37</v>
      </c>
      <c r="B48" s="128">
        <v>1811</v>
      </c>
      <c r="C48" s="128">
        <v>1972992.360339694</v>
      </c>
      <c r="D48" s="129">
        <v>959</v>
      </c>
      <c r="E48" s="20"/>
      <c r="F48" s="77" t="s">
        <v>37</v>
      </c>
      <c r="G48" s="132">
        <v>1519</v>
      </c>
      <c r="H48" s="132">
        <v>1556624.0888037637</v>
      </c>
      <c r="I48" s="133">
        <v>893</v>
      </c>
      <c r="K48" s="11" t="s">
        <v>37</v>
      </c>
      <c r="L48" s="137">
        <v>0.19223173140223837</v>
      </c>
      <c r="M48" s="137">
        <v>0.26748158051177362</v>
      </c>
      <c r="N48" s="139">
        <v>7.3908174692049355E-2</v>
      </c>
    </row>
    <row r="49" spans="1:20" ht="13.5" thickBot="1" x14ac:dyDescent="0.25">
      <c r="A49" s="39" t="s">
        <v>38</v>
      </c>
      <c r="B49" s="128">
        <v>2221</v>
      </c>
      <c r="C49" s="128">
        <v>1561220.067146031</v>
      </c>
      <c r="D49" s="129">
        <v>2004</v>
      </c>
      <c r="E49" s="20"/>
      <c r="F49" s="77" t="s">
        <v>38</v>
      </c>
      <c r="G49" s="132">
        <v>2199</v>
      </c>
      <c r="H49" s="132">
        <v>1513799.1775198283</v>
      </c>
      <c r="I49" s="133">
        <v>1901</v>
      </c>
      <c r="K49" s="11" t="s">
        <v>38</v>
      </c>
      <c r="L49" s="137">
        <v>1.0004547521600626E-2</v>
      </c>
      <c r="M49" s="137">
        <v>3.1325746724143233E-2</v>
      </c>
      <c r="N49" s="139">
        <v>5.4182009468700665E-2</v>
      </c>
    </row>
    <row r="50" spans="1:20" ht="13.5" thickBot="1" x14ac:dyDescent="0.25">
      <c r="A50" s="39" t="s">
        <v>39</v>
      </c>
      <c r="B50" s="128">
        <v>743</v>
      </c>
      <c r="C50" s="128">
        <v>970166.23137913912</v>
      </c>
      <c r="D50" s="129">
        <v>548</v>
      </c>
      <c r="E50" s="20"/>
      <c r="F50" s="77" t="s">
        <v>39</v>
      </c>
      <c r="G50" s="132">
        <v>628</v>
      </c>
      <c r="H50" s="132">
        <v>1001182.0278185793</v>
      </c>
      <c r="I50" s="133">
        <v>430</v>
      </c>
      <c r="K50" s="11" t="s">
        <v>39</v>
      </c>
      <c r="L50" s="137">
        <v>0.18312101910828016</v>
      </c>
      <c r="M50" s="137">
        <v>-3.097917818902407E-2</v>
      </c>
      <c r="N50" s="139">
        <v>0.27441860465116275</v>
      </c>
    </row>
    <row r="51" spans="1:20" ht="13.5" thickBot="1" x14ac:dyDescent="0.25">
      <c r="A51" s="39" t="s">
        <v>40</v>
      </c>
      <c r="B51" s="128">
        <v>4491</v>
      </c>
      <c r="C51" s="128">
        <v>3700702.5929448553</v>
      </c>
      <c r="D51" s="129">
        <v>3668</v>
      </c>
      <c r="E51" s="20"/>
      <c r="F51" s="77" t="s">
        <v>40</v>
      </c>
      <c r="G51" s="132">
        <v>5320</v>
      </c>
      <c r="H51" s="132">
        <v>4438061.1487900922</v>
      </c>
      <c r="I51" s="133">
        <v>4291</v>
      </c>
      <c r="K51" s="11" t="s">
        <v>40</v>
      </c>
      <c r="L51" s="137">
        <v>-0.15582706766917298</v>
      </c>
      <c r="M51" s="137">
        <v>-0.16614429840522948</v>
      </c>
      <c r="N51" s="139">
        <v>-0.14518760195758562</v>
      </c>
    </row>
    <row r="52" spans="1:20" ht="13.5" thickBot="1" x14ac:dyDescent="0.25">
      <c r="A52" s="40" t="s">
        <v>41</v>
      </c>
      <c r="B52" s="130">
        <v>1052</v>
      </c>
      <c r="C52" s="130">
        <v>855600.51387675968</v>
      </c>
      <c r="D52" s="131">
        <v>806</v>
      </c>
      <c r="E52" s="20"/>
      <c r="F52" s="78" t="s">
        <v>41</v>
      </c>
      <c r="G52" s="134">
        <v>1040</v>
      </c>
      <c r="H52" s="134">
        <v>887201.49035592587</v>
      </c>
      <c r="I52" s="135">
        <v>860</v>
      </c>
      <c r="K52" s="12" t="s">
        <v>41</v>
      </c>
      <c r="L52" s="138">
        <v>1.1538461538461497E-2</v>
      </c>
      <c r="M52" s="138">
        <v>-3.5618714376244531E-2</v>
      </c>
      <c r="N52" s="140">
        <v>-6.2790697674418583E-2</v>
      </c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54201</v>
      </c>
      <c r="C54" s="85">
        <v>67373812.946229041</v>
      </c>
      <c r="D54" s="85">
        <v>35970</v>
      </c>
      <c r="E54" s="20"/>
      <c r="F54" s="50" t="s">
        <v>42</v>
      </c>
      <c r="G54" s="51">
        <v>60508</v>
      </c>
      <c r="H54" s="51">
        <v>70590725.570740759</v>
      </c>
      <c r="I54" s="55">
        <v>44254</v>
      </c>
      <c r="K54" s="98" t="s">
        <v>42</v>
      </c>
      <c r="L54" s="99">
        <v>-0.10423415085608512</v>
      </c>
      <c r="M54" s="99">
        <v>-4.5571321140309928E-2</v>
      </c>
      <c r="N54" s="99">
        <v>-0.18719211822660098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42013</v>
      </c>
      <c r="C55" s="30">
        <v>53858648.177009739</v>
      </c>
      <c r="D55" s="31">
        <v>27428</v>
      </c>
      <c r="E55" s="20"/>
      <c r="F55" s="73" t="s">
        <v>43</v>
      </c>
      <c r="G55" s="57">
        <v>48996</v>
      </c>
      <c r="H55" s="57">
        <v>57558059.237441443</v>
      </c>
      <c r="I55" s="58">
        <v>35646</v>
      </c>
      <c r="K55" s="10" t="s">
        <v>43</v>
      </c>
      <c r="L55" s="102">
        <v>-0.14252183851742994</v>
      </c>
      <c r="M55" s="102">
        <v>-6.4272685866121781E-2</v>
      </c>
      <c r="N55" s="103">
        <v>-0.2305448016607754</v>
      </c>
      <c r="R55" s="6"/>
      <c r="S55" s="6"/>
      <c r="T55" s="6"/>
    </row>
    <row r="56" spans="1:20" ht="13.5" thickBot="1" x14ac:dyDescent="0.25">
      <c r="A56" s="39" t="s">
        <v>44</v>
      </c>
      <c r="B56" s="30">
        <v>3474</v>
      </c>
      <c r="C56" s="30">
        <v>3286106.2219473799</v>
      </c>
      <c r="D56" s="31">
        <v>2805</v>
      </c>
      <c r="E56" s="20"/>
      <c r="F56" s="68" t="s">
        <v>44</v>
      </c>
      <c r="G56" s="79">
        <v>3511</v>
      </c>
      <c r="H56" s="79">
        <v>3476175.6337740216</v>
      </c>
      <c r="I56" s="80">
        <v>2952</v>
      </c>
      <c r="K56" s="11" t="s">
        <v>44</v>
      </c>
      <c r="L56" s="102">
        <v>-1.0538308174309341E-2</v>
      </c>
      <c r="M56" s="102">
        <v>-5.4677735491830415E-2</v>
      </c>
      <c r="N56" s="103">
        <v>-4.9796747967479682E-2</v>
      </c>
      <c r="R56" s="6"/>
      <c r="S56" s="6"/>
      <c r="T56" s="6"/>
    </row>
    <row r="57" spans="1:20" ht="13.5" thickBot="1" x14ac:dyDescent="0.25">
      <c r="A57" s="39" t="s">
        <v>45</v>
      </c>
      <c r="B57" s="30">
        <v>1788</v>
      </c>
      <c r="C57" s="30">
        <v>2201293.7012630366</v>
      </c>
      <c r="D57" s="31">
        <v>935</v>
      </c>
      <c r="E57" s="20"/>
      <c r="F57" s="68" t="s">
        <v>45</v>
      </c>
      <c r="G57" s="79">
        <v>1797</v>
      </c>
      <c r="H57" s="79">
        <v>2351577.9883828177</v>
      </c>
      <c r="I57" s="80">
        <v>983</v>
      </c>
      <c r="K57" s="11" t="s">
        <v>45</v>
      </c>
      <c r="L57" s="102">
        <v>-5.008347245408995E-3</v>
      </c>
      <c r="M57" s="102">
        <v>-6.3907847352803193E-2</v>
      </c>
      <c r="N57" s="103">
        <v>-4.8830111902339768E-2</v>
      </c>
      <c r="R57" s="6"/>
      <c r="S57" s="6"/>
      <c r="T57" s="6"/>
    </row>
    <row r="58" spans="1:20" ht="13.5" thickBot="1" x14ac:dyDescent="0.25">
      <c r="A58" s="40" t="s">
        <v>46</v>
      </c>
      <c r="B58" s="34">
        <v>6926</v>
      </c>
      <c r="C58" s="34">
        <v>8027764.8460088884</v>
      </c>
      <c r="D58" s="35">
        <v>4802</v>
      </c>
      <c r="E58" s="20"/>
      <c r="F58" s="69" t="s">
        <v>46</v>
      </c>
      <c r="G58" s="74">
        <v>6204</v>
      </c>
      <c r="H58" s="74">
        <v>7204912.7111424822</v>
      </c>
      <c r="I58" s="75">
        <v>4673</v>
      </c>
      <c r="K58" s="12" t="s">
        <v>46</v>
      </c>
      <c r="L58" s="104">
        <v>0.11637653127014835</v>
      </c>
      <c r="M58" s="104">
        <v>0.11420709283456776</v>
      </c>
      <c r="N58" s="105">
        <v>2.7605392681361085E-2</v>
      </c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35550</v>
      </c>
      <c r="C60" s="85">
        <v>26277173.603360645</v>
      </c>
      <c r="D60" s="85">
        <v>27605</v>
      </c>
      <c r="E60" s="20"/>
      <c r="F60" s="50" t="s">
        <v>47</v>
      </c>
      <c r="G60" s="51">
        <v>29239</v>
      </c>
      <c r="H60" s="51">
        <v>22821645.998825192</v>
      </c>
      <c r="I60" s="55">
        <v>22164</v>
      </c>
      <c r="K60" s="98" t="s">
        <v>47</v>
      </c>
      <c r="L60" s="99">
        <v>0.21584185505660258</v>
      </c>
      <c r="M60" s="99">
        <v>0.15141447749708048</v>
      </c>
      <c r="N60" s="99">
        <v>0.24548817902905617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4713</v>
      </c>
      <c r="C61" s="30">
        <v>3448116.3332203263</v>
      </c>
      <c r="D61" s="31">
        <v>3426</v>
      </c>
      <c r="E61" s="20"/>
      <c r="F61" s="73" t="s">
        <v>48</v>
      </c>
      <c r="G61" s="57">
        <v>5175</v>
      </c>
      <c r="H61" s="57">
        <v>3500170.6218232024</v>
      </c>
      <c r="I61" s="58">
        <v>3943</v>
      </c>
      <c r="K61" s="10" t="s">
        <v>48</v>
      </c>
      <c r="L61" s="102">
        <v>-8.927536231884059E-2</v>
      </c>
      <c r="M61" s="102">
        <v>-1.4871928893501085E-2</v>
      </c>
      <c r="N61" s="103">
        <v>-0.1311184377377631</v>
      </c>
    </row>
    <row r="62" spans="1:20" ht="13.5" thickBot="1" x14ac:dyDescent="0.25">
      <c r="A62" s="39" t="s">
        <v>49</v>
      </c>
      <c r="B62" s="30">
        <v>4216</v>
      </c>
      <c r="C62" s="30">
        <v>5398009.1099137282</v>
      </c>
      <c r="D62" s="31">
        <v>1623</v>
      </c>
      <c r="E62" s="20"/>
      <c r="F62" s="68" t="s">
        <v>49</v>
      </c>
      <c r="G62" s="79">
        <v>2708</v>
      </c>
      <c r="H62" s="79">
        <v>3214551.0090687904</v>
      </c>
      <c r="I62" s="80">
        <v>1261</v>
      </c>
      <c r="K62" s="11" t="s">
        <v>49</v>
      </c>
      <c r="L62" s="102">
        <v>0.55686853766617439</v>
      </c>
      <c r="M62" s="102">
        <v>0.67924201379447213</v>
      </c>
      <c r="N62" s="103">
        <v>0.28707375099127685</v>
      </c>
    </row>
    <row r="63" spans="1:20" ht="13.5" thickBot="1" x14ac:dyDescent="0.25">
      <c r="A63" s="40" t="s">
        <v>50</v>
      </c>
      <c r="B63" s="34">
        <v>26621</v>
      </c>
      <c r="C63" s="34">
        <v>17431048.160226591</v>
      </c>
      <c r="D63" s="35">
        <v>22556</v>
      </c>
      <c r="E63" s="20"/>
      <c r="F63" s="69" t="s">
        <v>50</v>
      </c>
      <c r="G63" s="74">
        <v>21356</v>
      </c>
      <c r="H63" s="74">
        <v>16106924.367933201</v>
      </c>
      <c r="I63" s="75">
        <v>16960</v>
      </c>
      <c r="K63" s="12" t="s">
        <v>50</v>
      </c>
      <c r="L63" s="104">
        <v>0.24653493163513773</v>
      </c>
      <c r="M63" s="104">
        <v>8.2208357228618301E-2</v>
      </c>
      <c r="N63" s="105">
        <v>0.32995283018867916</v>
      </c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3053</v>
      </c>
      <c r="C65" s="85">
        <v>3640781.9842277304</v>
      </c>
      <c r="D65" s="85">
        <v>1604</v>
      </c>
      <c r="E65" s="20"/>
      <c r="F65" s="50" t="s">
        <v>51</v>
      </c>
      <c r="G65" s="51">
        <v>1830</v>
      </c>
      <c r="H65" s="51">
        <v>2060643.5456063373</v>
      </c>
      <c r="I65" s="55">
        <v>1128</v>
      </c>
      <c r="K65" s="98" t="s">
        <v>51</v>
      </c>
      <c r="L65" s="99">
        <v>0.6683060109289618</v>
      </c>
      <c r="M65" s="99">
        <v>0.76681793995401715</v>
      </c>
      <c r="N65" s="99">
        <v>0.42198581560283688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2297</v>
      </c>
      <c r="C66" s="30">
        <v>2688615.1770334952</v>
      </c>
      <c r="D66" s="31">
        <v>973</v>
      </c>
      <c r="E66" s="20"/>
      <c r="F66" s="73" t="s">
        <v>52</v>
      </c>
      <c r="G66" s="57">
        <v>1079</v>
      </c>
      <c r="H66" s="57">
        <v>1264826.6110497308</v>
      </c>
      <c r="I66" s="58">
        <v>529</v>
      </c>
      <c r="K66" s="10" t="s">
        <v>52</v>
      </c>
      <c r="L66" s="102">
        <v>1.1288229842446711</v>
      </c>
      <c r="M66" s="102">
        <v>1.1256788507968731</v>
      </c>
      <c r="N66" s="103">
        <v>0.83931947069943291</v>
      </c>
    </row>
    <row r="67" spans="1:18" ht="13.5" thickBot="1" x14ac:dyDescent="0.25">
      <c r="A67" s="40" t="s">
        <v>53</v>
      </c>
      <c r="B67" s="34">
        <v>756</v>
      </c>
      <c r="C67" s="34">
        <v>952166.80719423527</v>
      </c>
      <c r="D67" s="35">
        <v>631</v>
      </c>
      <c r="E67" s="20"/>
      <c r="F67" s="69" t="s">
        <v>53</v>
      </c>
      <c r="G67" s="74">
        <v>751</v>
      </c>
      <c r="H67" s="74">
        <v>795816.93455660646</v>
      </c>
      <c r="I67" s="75">
        <v>599</v>
      </c>
      <c r="K67" s="12" t="s">
        <v>53</v>
      </c>
      <c r="L67" s="104">
        <v>6.6577896138482195E-3</v>
      </c>
      <c r="M67" s="104">
        <v>0.19646462125707331</v>
      </c>
      <c r="N67" s="105">
        <v>5.3422370617696169E-2</v>
      </c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14214</v>
      </c>
      <c r="C69" s="85">
        <v>11700812.284961551</v>
      </c>
      <c r="D69" s="85">
        <v>11788</v>
      </c>
      <c r="E69" s="20"/>
      <c r="F69" s="50" t="s">
        <v>54</v>
      </c>
      <c r="G69" s="51">
        <v>17287</v>
      </c>
      <c r="H69" s="51">
        <v>15454049.854343431</v>
      </c>
      <c r="I69" s="55">
        <v>14851</v>
      </c>
      <c r="K69" s="98" t="s">
        <v>54</v>
      </c>
      <c r="L69" s="99">
        <v>-0.1777636374153988</v>
      </c>
      <c r="M69" s="99">
        <v>-0.24286433684093589</v>
      </c>
      <c r="N69" s="99">
        <v>-0.20624873745875694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5020</v>
      </c>
      <c r="C70" s="30">
        <v>3594256.5767246569</v>
      </c>
      <c r="D70" s="31">
        <v>3974</v>
      </c>
      <c r="E70" s="20"/>
      <c r="F70" s="73" t="s">
        <v>55</v>
      </c>
      <c r="G70" s="57">
        <v>6693</v>
      </c>
      <c r="H70" s="57">
        <v>4891307.1932073738</v>
      </c>
      <c r="I70" s="58">
        <v>5737</v>
      </c>
      <c r="K70" s="10" t="s">
        <v>55</v>
      </c>
      <c r="L70" s="102">
        <v>-0.24996264754220832</v>
      </c>
      <c r="M70" s="102">
        <v>-0.26517463844510714</v>
      </c>
      <c r="N70" s="103">
        <v>-0.30730346871187031</v>
      </c>
    </row>
    <row r="71" spans="1:18" ht="13.5" thickBot="1" x14ac:dyDescent="0.25">
      <c r="A71" s="39" t="s">
        <v>56</v>
      </c>
      <c r="B71" s="30">
        <v>1057</v>
      </c>
      <c r="C71" s="30">
        <v>660094.44413325936</v>
      </c>
      <c r="D71" s="31">
        <v>793</v>
      </c>
      <c r="E71" s="20"/>
      <c r="F71" s="68" t="s">
        <v>56</v>
      </c>
      <c r="G71" s="79">
        <v>1341</v>
      </c>
      <c r="H71" s="79">
        <v>986008.70596166793</v>
      </c>
      <c r="I71" s="80">
        <v>1115</v>
      </c>
      <c r="K71" s="11" t="s">
        <v>56</v>
      </c>
      <c r="L71" s="102">
        <v>-0.21178225205070844</v>
      </c>
      <c r="M71" s="102">
        <v>-0.33053892917764849</v>
      </c>
      <c r="N71" s="103">
        <v>-0.28878923766816145</v>
      </c>
    </row>
    <row r="72" spans="1:18" ht="13.5" thickBot="1" x14ac:dyDescent="0.25">
      <c r="A72" s="39" t="s">
        <v>57</v>
      </c>
      <c r="B72" s="30">
        <v>1229</v>
      </c>
      <c r="C72" s="30">
        <v>1029954.067164414</v>
      </c>
      <c r="D72" s="31">
        <v>1042</v>
      </c>
      <c r="E72" s="20"/>
      <c r="F72" s="68" t="s">
        <v>57</v>
      </c>
      <c r="G72" s="79">
        <v>1007</v>
      </c>
      <c r="H72" s="79">
        <v>1114201.938766931</v>
      </c>
      <c r="I72" s="80">
        <v>880</v>
      </c>
      <c r="K72" s="11" t="s">
        <v>57</v>
      </c>
      <c r="L72" s="102">
        <v>0.22045680238331689</v>
      </c>
      <c r="M72" s="102">
        <v>-7.5612749063919904E-2</v>
      </c>
      <c r="N72" s="103">
        <v>0.18409090909090908</v>
      </c>
    </row>
    <row r="73" spans="1:18" ht="13.5" thickBot="1" x14ac:dyDescent="0.25">
      <c r="A73" s="40" t="s">
        <v>58</v>
      </c>
      <c r="B73" s="34">
        <v>6908</v>
      </c>
      <c r="C73" s="34">
        <v>6416507.1969392216</v>
      </c>
      <c r="D73" s="35">
        <v>5979</v>
      </c>
      <c r="E73" s="20"/>
      <c r="F73" s="69" t="s">
        <v>58</v>
      </c>
      <c r="G73" s="74">
        <v>8246</v>
      </c>
      <c r="H73" s="74">
        <v>8462532.0164074581</v>
      </c>
      <c r="I73" s="75">
        <v>7119</v>
      </c>
      <c r="K73" s="12" t="s">
        <v>58</v>
      </c>
      <c r="L73" s="104">
        <v>-0.1622604899345137</v>
      </c>
      <c r="M73" s="104">
        <v>-0.24177454401369836</v>
      </c>
      <c r="N73" s="105">
        <v>-0.16013485040033715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47002</v>
      </c>
      <c r="C75" s="85">
        <v>48155240.653149992</v>
      </c>
      <c r="D75" s="85">
        <v>28822</v>
      </c>
      <c r="E75" s="20"/>
      <c r="F75" s="50" t="s">
        <v>59</v>
      </c>
      <c r="G75" s="51">
        <v>47881</v>
      </c>
      <c r="H75" s="51">
        <v>52847158.243894115</v>
      </c>
      <c r="I75" s="55">
        <v>32395</v>
      </c>
      <c r="K75" s="98" t="s">
        <v>59</v>
      </c>
      <c r="L75" s="99">
        <v>-1.8358012572836868E-2</v>
      </c>
      <c r="M75" s="99">
        <v>-8.8782779370851439E-2</v>
      </c>
      <c r="N75" s="99">
        <v>-0.11029479858002778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47002</v>
      </c>
      <c r="C76" s="34">
        <v>48155240.653149992</v>
      </c>
      <c r="D76" s="35">
        <v>28822</v>
      </c>
      <c r="E76" s="20"/>
      <c r="F76" s="72" t="s">
        <v>60</v>
      </c>
      <c r="G76" s="61">
        <v>47881</v>
      </c>
      <c r="H76" s="61">
        <v>52847158.243894115</v>
      </c>
      <c r="I76" s="62">
        <v>32395</v>
      </c>
      <c r="K76" s="14" t="s">
        <v>60</v>
      </c>
      <c r="L76" s="104">
        <v>-1.8358012572836868E-2</v>
      </c>
      <c r="M76" s="104">
        <v>-8.8782779370851439E-2</v>
      </c>
      <c r="N76" s="105">
        <v>-0.11029479858002778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20376</v>
      </c>
      <c r="C78" s="85">
        <v>15568881.559761757</v>
      </c>
      <c r="D78" s="85">
        <v>12782</v>
      </c>
      <c r="E78" s="20"/>
      <c r="F78" s="50" t="s">
        <v>61</v>
      </c>
      <c r="G78" s="51">
        <v>23866</v>
      </c>
      <c r="H78" s="51">
        <v>17322922.770274535</v>
      </c>
      <c r="I78" s="55">
        <v>14694</v>
      </c>
      <c r="K78" s="98" t="s">
        <v>61</v>
      </c>
      <c r="L78" s="99">
        <v>-0.14623313500377111</v>
      </c>
      <c r="M78" s="99">
        <v>-0.10125550022786256</v>
      </c>
      <c r="N78" s="99">
        <v>-0.1301211378794066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20376</v>
      </c>
      <c r="C79" s="34">
        <v>15568881.559761757</v>
      </c>
      <c r="D79" s="35">
        <v>12782</v>
      </c>
      <c r="E79" s="20"/>
      <c r="F79" s="72" t="s">
        <v>62</v>
      </c>
      <c r="G79" s="61">
        <v>23866</v>
      </c>
      <c r="H79" s="61">
        <v>17322922.770274535</v>
      </c>
      <c r="I79" s="62">
        <v>14694</v>
      </c>
      <c r="K79" s="14" t="s">
        <v>62</v>
      </c>
      <c r="L79" s="104">
        <v>-0.14623313500377111</v>
      </c>
      <c r="M79" s="104">
        <v>-0.10125550022786256</v>
      </c>
      <c r="N79" s="105">
        <v>-0.1301211378794066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7929</v>
      </c>
      <c r="C81" s="85">
        <v>7981651.795560698</v>
      </c>
      <c r="D81" s="85">
        <v>6635</v>
      </c>
      <c r="E81" s="20"/>
      <c r="F81" s="50" t="s">
        <v>63</v>
      </c>
      <c r="G81" s="51">
        <v>8485</v>
      </c>
      <c r="H81" s="51">
        <v>10334697.229365772</v>
      </c>
      <c r="I81" s="55">
        <v>6775</v>
      </c>
      <c r="K81" s="98" t="s">
        <v>63</v>
      </c>
      <c r="L81" s="99">
        <v>-6.5527401296405441E-2</v>
      </c>
      <c r="M81" s="99">
        <v>-0.22768402223907991</v>
      </c>
      <c r="N81" s="99">
        <v>-2.0664206642066474E-2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7929</v>
      </c>
      <c r="C82" s="34">
        <v>7981651.795560698</v>
      </c>
      <c r="D82" s="35">
        <v>6635</v>
      </c>
      <c r="E82" s="20"/>
      <c r="F82" s="72" t="s">
        <v>64</v>
      </c>
      <c r="G82" s="61">
        <v>8485</v>
      </c>
      <c r="H82" s="61">
        <v>10334697.229365772</v>
      </c>
      <c r="I82" s="62">
        <v>6775</v>
      </c>
      <c r="K82" s="14" t="s">
        <v>64</v>
      </c>
      <c r="L82" s="104">
        <v>-6.5527401296405441E-2</v>
      </c>
      <c r="M82" s="104">
        <v>-0.22768402223907991</v>
      </c>
      <c r="N82" s="105">
        <v>-2.0664206642066474E-2</v>
      </c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10593</v>
      </c>
      <c r="C84" s="85">
        <v>11544629.931577653</v>
      </c>
      <c r="D84" s="85">
        <v>8371</v>
      </c>
      <c r="E84" s="20"/>
      <c r="F84" s="50" t="s">
        <v>65</v>
      </c>
      <c r="G84" s="51">
        <v>13622</v>
      </c>
      <c r="H84" s="51">
        <v>13097109.67799025</v>
      </c>
      <c r="I84" s="55">
        <v>11153</v>
      </c>
      <c r="K84" s="98" t="s">
        <v>65</v>
      </c>
      <c r="L84" s="99">
        <v>-0.22236088680076349</v>
      </c>
      <c r="M84" s="99">
        <v>-0.11853605754111896</v>
      </c>
      <c r="N84" s="99">
        <v>-0.24943961266027082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3186</v>
      </c>
      <c r="C85" s="30">
        <v>2917439.3939262838</v>
      </c>
      <c r="D85" s="31">
        <v>2519</v>
      </c>
      <c r="E85" s="20"/>
      <c r="F85" s="73" t="s">
        <v>66</v>
      </c>
      <c r="G85" s="57">
        <v>3265</v>
      </c>
      <c r="H85" s="57">
        <v>3803249.1775799342</v>
      </c>
      <c r="I85" s="58">
        <v>2619</v>
      </c>
      <c r="K85" s="10" t="s">
        <v>66</v>
      </c>
      <c r="L85" s="102">
        <v>-2.4196018376722805E-2</v>
      </c>
      <c r="M85" s="102">
        <v>-0.23290868998946446</v>
      </c>
      <c r="N85" s="103">
        <v>-3.8182512409316582E-2</v>
      </c>
    </row>
    <row r="86" spans="1:18" ht="13.5" thickBot="1" x14ac:dyDescent="0.25">
      <c r="A86" s="39" t="s">
        <v>67</v>
      </c>
      <c r="B86" s="30">
        <v>1728</v>
      </c>
      <c r="C86" s="30">
        <v>2179959.7435987028</v>
      </c>
      <c r="D86" s="31">
        <v>1298</v>
      </c>
      <c r="E86" s="20"/>
      <c r="F86" s="68" t="s">
        <v>67</v>
      </c>
      <c r="G86" s="79">
        <v>2284</v>
      </c>
      <c r="H86" s="79">
        <v>2149220.3011546941</v>
      </c>
      <c r="I86" s="80">
        <v>1896</v>
      </c>
      <c r="K86" s="11" t="s">
        <v>67</v>
      </c>
      <c r="L86" s="102">
        <v>-0.24343257443082311</v>
      </c>
      <c r="M86" s="102">
        <v>1.4302601937778769E-2</v>
      </c>
      <c r="N86" s="103">
        <v>-0.31540084388185652</v>
      </c>
    </row>
    <row r="87" spans="1:18" ht="13.5" thickBot="1" x14ac:dyDescent="0.25">
      <c r="A87" s="40" t="s">
        <v>68</v>
      </c>
      <c r="B87" s="34">
        <v>5679</v>
      </c>
      <c r="C87" s="34">
        <v>6447230.7940526661</v>
      </c>
      <c r="D87" s="35">
        <v>4554</v>
      </c>
      <c r="E87" s="20"/>
      <c r="F87" s="69" t="s">
        <v>68</v>
      </c>
      <c r="G87" s="74">
        <v>8073</v>
      </c>
      <c r="H87" s="74">
        <v>7144640.1992556211</v>
      </c>
      <c r="I87" s="75">
        <v>6638</v>
      </c>
      <c r="K87" s="12" t="s">
        <v>68</v>
      </c>
      <c r="L87" s="104">
        <v>-0.29654403567447041</v>
      </c>
      <c r="M87" s="104">
        <v>-9.7612949813150274E-2</v>
      </c>
      <c r="N87" s="105">
        <v>-0.31394998493522142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1955</v>
      </c>
      <c r="C89" s="85">
        <v>1869509.7677203163</v>
      </c>
      <c r="D89" s="85">
        <v>1587</v>
      </c>
      <c r="E89" s="20"/>
      <c r="F89" s="54" t="s">
        <v>69</v>
      </c>
      <c r="G89" s="51">
        <v>2326</v>
      </c>
      <c r="H89" s="51">
        <v>2659105.5099497717</v>
      </c>
      <c r="I89" s="55">
        <v>1937</v>
      </c>
      <c r="K89" s="101" t="s">
        <v>69</v>
      </c>
      <c r="L89" s="99">
        <v>-0.15950128976784184</v>
      </c>
      <c r="M89" s="99">
        <v>-0.29694035805460395</v>
      </c>
      <c r="N89" s="99">
        <v>-0.18069179143004643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1955</v>
      </c>
      <c r="C90" s="34">
        <v>1869509.7677203163</v>
      </c>
      <c r="D90" s="35">
        <v>1587</v>
      </c>
      <c r="E90" s="20"/>
      <c r="F90" s="71" t="s">
        <v>70</v>
      </c>
      <c r="G90" s="61">
        <v>2326</v>
      </c>
      <c r="H90" s="61">
        <v>2659105.5099497717</v>
      </c>
      <c r="I90" s="62">
        <v>1937</v>
      </c>
      <c r="K90" s="13" t="s">
        <v>70</v>
      </c>
      <c r="L90" s="104">
        <v>-0.15950128976784184</v>
      </c>
      <c r="M90" s="104">
        <v>-0.29694035805460395</v>
      </c>
      <c r="N90" s="105">
        <v>-0.18069179143004643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S92"/>
  <sheetViews>
    <sheetView zoomScale="85" zoomScaleNormal="85" workbookViewId="0">
      <selection activeCell="L6" sqref="L6:N118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85</v>
      </c>
      <c r="B2" s="26">
        <f>'Julio 2021'!B2</f>
        <v>2021</v>
      </c>
      <c r="C2" s="25"/>
      <c r="D2" s="25"/>
      <c r="F2" s="44" t="str">
        <f>A2</f>
        <v>MES: AGOSTO</v>
      </c>
      <c r="G2" s="45">
        <f>'Julio 2021'!G2</f>
        <v>2020</v>
      </c>
      <c r="K2" s="1" t="str">
        <f>A2</f>
        <v>MES: AGOSTO</v>
      </c>
      <c r="L2" s="3"/>
      <c r="M2" s="1" t="str">
        <f>'Julio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3"/>
      <c r="M19" s="143"/>
      <c r="N19" s="144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3"/>
      <c r="M20" s="143"/>
      <c r="N20" s="144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5"/>
      <c r="M21" s="145"/>
      <c r="N21" s="146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47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47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47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47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47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47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47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47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50"/>
      <c r="H52" s="150"/>
      <c r="I52" s="151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S92"/>
  <sheetViews>
    <sheetView zoomScaleNormal="100" workbookViewId="0">
      <selection activeCell="L6" sqref="L6:N118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86</v>
      </c>
      <c r="B2" s="26">
        <f>'Agosto 2021'!B2</f>
        <v>2021</v>
      </c>
      <c r="C2" s="25"/>
      <c r="D2" s="25"/>
      <c r="F2" s="44" t="str">
        <f>A2</f>
        <v>MES: SEPTIEMBRE</v>
      </c>
      <c r="G2" s="45">
        <f>'Agosto 2021'!G2</f>
        <v>2020</v>
      </c>
      <c r="K2" s="1" t="str">
        <f>A2</f>
        <v>MES: SEPTIEMBRE</v>
      </c>
      <c r="L2" s="3"/>
      <c r="M2" s="1" t="str">
        <f>'Agosto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3"/>
      <c r="M19" s="143"/>
      <c r="N19" s="144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3"/>
      <c r="M20" s="143"/>
      <c r="N20" s="144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5"/>
      <c r="M21" s="145"/>
      <c r="N21" s="146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47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47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47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47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47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47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47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47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50"/>
      <c r="H52" s="150"/>
      <c r="I52" s="151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/>
  </sheetPr>
  <dimension ref="A1:S92"/>
  <sheetViews>
    <sheetView topLeftCell="B1" zoomScale="115" zoomScaleNormal="115" workbookViewId="0">
      <selection activeCell="M3" sqref="M3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80</v>
      </c>
      <c r="B2" s="26" t="s">
        <v>104</v>
      </c>
      <c r="C2" s="25"/>
      <c r="D2" s="25"/>
      <c r="F2" s="44" t="str">
        <f>A2</f>
        <v xml:space="preserve"> TRIMESTRAL</v>
      </c>
      <c r="G2" s="45" t="s">
        <v>96</v>
      </c>
      <c r="K2" s="1" t="str">
        <f>F2</f>
        <v xml:space="preserve"> TRIMESTRAL</v>
      </c>
      <c r="L2" s="3"/>
      <c r="M2" s="1" t="s">
        <v>105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v>967643</v>
      </c>
      <c r="C6" s="85">
        <v>984436446.11664164</v>
      </c>
      <c r="D6" s="85">
        <v>643072</v>
      </c>
      <c r="E6" s="20"/>
      <c r="F6" s="50" t="s">
        <v>1</v>
      </c>
      <c r="G6" s="51">
        <v>1133185.9966863485</v>
      </c>
      <c r="H6" s="51">
        <v>1121835139.3184817</v>
      </c>
      <c r="I6" s="51">
        <v>778535.9652641057</v>
      </c>
      <c r="K6" s="98" t="s">
        <v>1</v>
      </c>
      <c r="L6" s="99">
        <v>-0.14608634166891199</v>
      </c>
      <c r="M6" s="99">
        <v>-0.12247672441898205</v>
      </c>
      <c r="N6" s="99">
        <v>-0.17399833958621524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v>110440</v>
      </c>
      <c r="C8" s="87">
        <v>92175690.290750965</v>
      </c>
      <c r="D8" s="87">
        <v>80644</v>
      </c>
      <c r="E8" s="20"/>
      <c r="F8" s="54" t="s">
        <v>4</v>
      </c>
      <c r="G8" s="51">
        <v>115406</v>
      </c>
      <c r="H8" s="51">
        <v>98358671.024372905</v>
      </c>
      <c r="I8" s="55">
        <v>82039</v>
      </c>
      <c r="K8" s="101" t="s">
        <v>4</v>
      </c>
      <c r="L8" s="99">
        <v>-4.3030691645148389E-2</v>
      </c>
      <c r="M8" s="99">
        <v>-6.286157254086755E-2</v>
      </c>
      <c r="N8" s="99">
        <v>-1.7004107802386703E-2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6377</v>
      </c>
      <c r="C9" s="30">
        <v>6922064.8837277386</v>
      </c>
      <c r="D9" s="31">
        <v>3772</v>
      </c>
      <c r="E9" s="21"/>
      <c r="F9" s="56" t="s">
        <v>5</v>
      </c>
      <c r="G9" s="57">
        <v>7173</v>
      </c>
      <c r="H9" s="57">
        <v>6114962.3016976546</v>
      </c>
      <c r="I9" s="58">
        <v>4515</v>
      </c>
      <c r="K9" s="7" t="s">
        <v>5</v>
      </c>
      <c r="L9" s="102">
        <v>-0.11097169942841212</v>
      </c>
      <c r="M9" s="102">
        <v>0.13198815335394842</v>
      </c>
      <c r="N9" s="102">
        <v>-0.16456256921373202</v>
      </c>
    </row>
    <row r="10" spans="1:19" ht="13.5" thickBot="1" x14ac:dyDescent="0.25">
      <c r="A10" s="32" t="s">
        <v>6</v>
      </c>
      <c r="B10" s="30">
        <v>34736</v>
      </c>
      <c r="C10" s="30">
        <v>17795148.220238984</v>
      </c>
      <c r="D10" s="31">
        <v>31946</v>
      </c>
      <c r="E10" s="20"/>
      <c r="F10" s="59" t="s">
        <v>6</v>
      </c>
      <c r="G10" s="79">
        <v>22799</v>
      </c>
      <c r="H10" s="79">
        <v>15570389.350566592</v>
      </c>
      <c r="I10" s="80">
        <v>19362</v>
      </c>
      <c r="K10" s="8" t="s">
        <v>6</v>
      </c>
      <c r="L10" s="113">
        <v>0.52357559542085186</v>
      </c>
      <c r="M10" s="113">
        <v>0.14288395874901072</v>
      </c>
      <c r="N10" s="115">
        <v>0.64993285817580837</v>
      </c>
    </row>
    <row r="11" spans="1:19" ht="13.5" thickBot="1" x14ac:dyDescent="0.25">
      <c r="A11" s="32" t="s">
        <v>7</v>
      </c>
      <c r="B11" s="30">
        <v>4852</v>
      </c>
      <c r="C11" s="30">
        <v>5510745.3918976244</v>
      </c>
      <c r="D11" s="31">
        <v>2889</v>
      </c>
      <c r="E11" s="20"/>
      <c r="F11" s="59" t="s">
        <v>7</v>
      </c>
      <c r="G11" s="79">
        <v>6855</v>
      </c>
      <c r="H11" s="79">
        <v>7353152.9511019979</v>
      </c>
      <c r="I11" s="80">
        <v>4166</v>
      </c>
      <c r="K11" s="8" t="s">
        <v>7</v>
      </c>
      <c r="L11" s="113">
        <v>-0.29219547775346466</v>
      </c>
      <c r="M11" s="113">
        <v>-0.25056021157947717</v>
      </c>
      <c r="N11" s="115">
        <v>-0.30652904464714359</v>
      </c>
    </row>
    <row r="12" spans="1:19" ht="13.5" thickBot="1" x14ac:dyDescent="0.25">
      <c r="A12" s="32" t="s">
        <v>8</v>
      </c>
      <c r="B12" s="30">
        <v>7590</v>
      </c>
      <c r="C12" s="30">
        <v>6018112.3537227847</v>
      </c>
      <c r="D12" s="31">
        <v>5284</v>
      </c>
      <c r="E12" s="20"/>
      <c r="F12" s="59" t="s">
        <v>8</v>
      </c>
      <c r="G12" s="79">
        <v>9124</v>
      </c>
      <c r="H12" s="79">
        <v>7699261.0327780694</v>
      </c>
      <c r="I12" s="80">
        <v>6203</v>
      </c>
      <c r="K12" s="8" t="s">
        <v>8</v>
      </c>
      <c r="L12" s="113">
        <v>-0.16812801402893462</v>
      </c>
      <c r="M12" s="113">
        <v>-0.21835195246636385</v>
      </c>
      <c r="N12" s="115">
        <v>-0.14815411897468966</v>
      </c>
    </row>
    <row r="13" spans="1:19" ht="13.5" thickBot="1" x14ac:dyDescent="0.25">
      <c r="A13" s="32" t="s">
        <v>9</v>
      </c>
      <c r="B13" s="30">
        <v>6687</v>
      </c>
      <c r="C13" s="30">
        <v>3934644.6760375323</v>
      </c>
      <c r="D13" s="31">
        <v>4976</v>
      </c>
      <c r="E13" s="20"/>
      <c r="F13" s="59" t="s">
        <v>9</v>
      </c>
      <c r="G13" s="79">
        <v>8507</v>
      </c>
      <c r="H13" s="79">
        <v>4731389.7926201243</v>
      </c>
      <c r="I13" s="80">
        <v>6809</v>
      </c>
      <c r="K13" s="8" t="s">
        <v>9</v>
      </c>
      <c r="L13" s="113">
        <v>-0.21394145997413894</v>
      </c>
      <c r="M13" s="113">
        <v>-0.16839557751621526</v>
      </c>
      <c r="N13" s="115">
        <v>-0.26920252606843886</v>
      </c>
    </row>
    <row r="14" spans="1:19" ht="13.5" thickBot="1" x14ac:dyDescent="0.25">
      <c r="A14" s="32" t="s">
        <v>10</v>
      </c>
      <c r="B14" s="30">
        <v>4474</v>
      </c>
      <c r="C14" s="30">
        <v>5608403.0444596875</v>
      </c>
      <c r="D14" s="31">
        <v>2908</v>
      </c>
      <c r="E14" s="20"/>
      <c r="F14" s="59" t="s">
        <v>10</v>
      </c>
      <c r="G14" s="79">
        <v>4051</v>
      </c>
      <c r="H14" s="79">
        <v>5061059.1523719858</v>
      </c>
      <c r="I14" s="80">
        <v>2484</v>
      </c>
      <c r="K14" s="8" t="s">
        <v>10</v>
      </c>
      <c r="L14" s="113">
        <v>0.10441866205875083</v>
      </c>
      <c r="M14" s="113">
        <v>0.10814809224886779</v>
      </c>
      <c r="N14" s="115">
        <v>0.17069243156199687</v>
      </c>
    </row>
    <row r="15" spans="1:19" ht="13.5" thickBot="1" x14ac:dyDescent="0.25">
      <c r="A15" s="32" t="s">
        <v>11</v>
      </c>
      <c r="B15" s="30">
        <v>15168</v>
      </c>
      <c r="C15" s="30">
        <v>11799350.855632853</v>
      </c>
      <c r="D15" s="31">
        <v>10502</v>
      </c>
      <c r="E15" s="20"/>
      <c r="F15" s="59" t="s">
        <v>11</v>
      </c>
      <c r="G15" s="79">
        <v>23231</v>
      </c>
      <c r="H15" s="79">
        <v>18101027.894842446</v>
      </c>
      <c r="I15" s="80">
        <v>17079</v>
      </c>
      <c r="K15" s="8" t="s">
        <v>11</v>
      </c>
      <c r="L15" s="113">
        <v>-0.34707933364900345</v>
      </c>
      <c r="M15" s="113">
        <v>-0.34813918169835756</v>
      </c>
      <c r="N15" s="115">
        <v>-0.3850928040283389</v>
      </c>
    </row>
    <row r="16" spans="1:19" ht="13.5" thickBot="1" x14ac:dyDescent="0.25">
      <c r="A16" s="33" t="s">
        <v>12</v>
      </c>
      <c r="B16" s="34">
        <v>30556</v>
      </c>
      <c r="C16" s="34">
        <v>34587220.865033761</v>
      </c>
      <c r="D16" s="35">
        <v>18367</v>
      </c>
      <c r="E16" s="20"/>
      <c r="F16" s="60" t="s">
        <v>12</v>
      </c>
      <c r="G16" s="109">
        <v>33666</v>
      </c>
      <c r="H16" s="109">
        <v>33727428.548394032</v>
      </c>
      <c r="I16" s="110">
        <v>21421</v>
      </c>
      <c r="K16" s="9" t="s">
        <v>12</v>
      </c>
      <c r="L16" s="116">
        <v>-9.2378066892413679E-2</v>
      </c>
      <c r="M16" s="116">
        <v>2.5492376787813908E-2</v>
      </c>
      <c r="N16" s="117">
        <v>-0.14257037486578594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45106</v>
      </c>
      <c r="C18" s="89">
        <v>45177565.672338098</v>
      </c>
      <c r="D18" s="89">
        <v>31571</v>
      </c>
      <c r="E18" s="20"/>
      <c r="F18" s="65" t="s">
        <v>13</v>
      </c>
      <c r="G18" s="66">
        <v>46010</v>
      </c>
      <c r="H18" s="66">
        <v>52494596.674280591</v>
      </c>
      <c r="I18" s="67">
        <v>30184</v>
      </c>
      <c r="K18" s="107" t="s">
        <v>13</v>
      </c>
      <c r="L18" s="108">
        <v>-1.9647902629863045E-2</v>
      </c>
      <c r="M18" s="108">
        <v>-0.13938636479756839</v>
      </c>
      <c r="N18" s="120">
        <v>4.5951497482109804E-2</v>
      </c>
    </row>
    <row r="19" spans="1:19" ht="13.5" thickBot="1" x14ac:dyDescent="0.25">
      <c r="A19" s="38" t="s">
        <v>14</v>
      </c>
      <c r="B19" s="128">
        <v>2896</v>
      </c>
      <c r="C19" s="128">
        <v>4531994.0009255707</v>
      </c>
      <c r="D19" s="129">
        <v>1428</v>
      </c>
      <c r="E19" s="20"/>
      <c r="F19" s="68" t="s">
        <v>14</v>
      </c>
      <c r="G19" s="132">
        <v>3773</v>
      </c>
      <c r="H19" s="132">
        <v>5503416.2598390197</v>
      </c>
      <c r="I19" s="133">
        <v>1741</v>
      </c>
      <c r="K19" s="10" t="s">
        <v>14</v>
      </c>
      <c r="L19" s="137">
        <v>-0.23244102835939573</v>
      </c>
      <c r="M19" s="137">
        <v>-0.17651259018918264</v>
      </c>
      <c r="N19" s="139">
        <v>-0.17978173463526714</v>
      </c>
    </row>
    <row r="20" spans="1:19" ht="13.5" thickBot="1" x14ac:dyDescent="0.25">
      <c r="A20" s="39" t="s">
        <v>15</v>
      </c>
      <c r="B20" s="128">
        <v>2394</v>
      </c>
      <c r="C20" s="128">
        <v>1909748.1108468217</v>
      </c>
      <c r="D20" s="129">
        <v>1855</v>
      </c>
      <c r="E20" s="20"/>
      <c r="F20" s="68" t="s">
        <v>15</v>
      </c>
      <c r="G20" s="132">
        <v>3287</v>
      </c>
      <c r="H20" s="132">
        <v>2680910.9505219045</v>
      </c>
      <c r="I20" s="133">
        <v>2379</v>
      </c>
      <c r="K20" s="11" t="s">
        <v>15</v>
      </c>
      <c r="L20" s="137">
        <v>-0.27167630057803471</v>
      </c>
      <c r="M20" s="137">
        <v>-0.28764955416551874</v>
      </c>
      <c r="N20" s="139">
        <v>-0.22026061370323669</v>
      </c>
    </row>
    <row r="21" spans="1:19" ht="13.5" thickBot="1" x14ac:dyDescent="0.25">
      <c r="A21" s="40" t="s">
        <v>16</v>
      </c>
      <c r="B21" s="130">
        <v>39816</v>
      </c>
      <c r="C21" s="130">
        <v>38735823.560565703</v>
      </c>
      <c r="D21" s="131">
        <v>28288</v>
      </c>
      <c r="E21" s="20"/>
      <c r="F21" s="69" t="s">
        <v>16</v>
      </c>
      <c r="G21" s="134">
        <v>38950</v>
      </c>
      <c r="H21" s="134">
        <v>44310269.463919669</v>
      </c>
      <c r="I21" s="135">
        <v>26064</v>
      </c>
      <c r="K21" s="12" t="s">
        <v>16</v>
      </c>
      <c r="L21" s="138">
        <v>2.2233632862644459E-2</v>
      </c>
      <c r="M21" s="138">
        <v>-0.12580482968836482</v>
      </c>
      <c r="N21" s="140">
        <v>8.5328422344996824E-2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13876</v>
      </c>
      <c r="C23" s="85">
        <v>19042407.1348303</v>
      </c>
      <c r="D23" s="85">
        <v>8177</v>
      </c>
      <c r="E23" s="20"/>
      <c r="F23" s="54" t="s">
        <v>17</v>
      </c>
      <c r="G23" s="51">
        <v>15397</v>
      </c>
      <c r="H23" s="51">
        <v>18180289.610545799</v>
      </c>
      <c r="I23" s="55">
        <v>9402</v>
      </c>
      <c r="K23" s="101" t="s">
        <v>17</v>
      </c>
      <c r="L23" s="99">
        <v>-9.87854776904592E-2</v>
      </c>
      <c r="M23" s="99">
        <v>4.7420450540260672E-2</v>
      </c>
      <c r="N23" s="99">
        <v>-0.13029142735588173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13876</v>
      </c>
      <c r="C24" s="34">
        <v>19042407.1348303</v>
      </c>
      <c r="D24" s="35">
        <v>8177</v>
      </c>
      <c r="E24" s="20"/>
      <c r="F24" s="71" t="s">
        <v>18</v>
      </c>
      <c r="G24" s="61">
        <v>15397</v>
      </c>
      <c r="H24" s="61">
        <v>18180289.610545799</v>
      </c>
      <c r="I24" s="62">
        <v>9402</v>
      </c>
      <c r="K24" s="13" t="s">
        <v>18</v>
      </c>
      <c r="L24" s="104">
        <v>-9.87854776904592E-2</v>
      </c>
      <c r="M24" s="104">
        <v>4.7420450540260672E-2</v>
      </c>
      <c r="N24" s="105">
        <v>-0.13029142735588173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3509</v>
      </c>
      <c r="C26" s="85">
        <v>2213478.2676167595</v>
      </c>
      <c r="D26" s="85">
        <v>2797</v>
      </c>
      <c r="E26" s="20"/>
      <c r="F26" s="50" t="s">
        <v>19</v>
      </c>
      <c r="G26" s="51">
        <v>12591</v>
      </c>
      <c r="H26" s="51">
        <v>6457543.640396418</v>
      </c>
      <c r="I26" s="55">
        <v>10949</v>
      </c>
      <c r="K26" s="98" t="s">
        <v>19</v>
      </c>
      <c r="L26" s="99">
        <v>-0.7213088714160909</v>
      </c>
      <c r="M26" s="99">
        <v>-0.65722596843637004</v>
      </c>
      <c r="N26" s="99">
        <v>-0.74454288062836782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3509</v>
      </c>
      <c r="C27" s="34">
        <v>2213478.2676167595</v>
      </c>
      <c r="D27" s="35">
        <v>2797</v>
      </c>
      <c r="E27" s="20"/>
      <c r="F27" s="72" t="s">
        <v>20</v>
      </c>
      <c r="G27" s="61">
        <v>12591</v>
      </c>
      <c r="H27" s="61">
        <v>6457543.640396418</v>
      </c>
      <c r="I27" s="62">
        <v>10949</v>
      </c>
      <c r="K27" s="14" t="s">
        <v>20</v>
      </c>
      <c r="L27" s="104">
        <v>-0.7213088714160909</v>
      </c>
      <c r="M27" s="104">
        <v>-0.65722596843637004</v>
      </c>
      <c r="N27" s="105">
        <v>-0.74454288062836782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v>14925</v>
      </c>
      <c r="C29" s="85">
        <v>10654867.841603022</v>
      </c>
      <c r="D29" s="85">
        <v>10834</v>
      </c>
      <c r="E29" s="20"/>
      <c r="F29" s="50" t="s">
        <v>21</v>
      </c>
      <c r="G29" s="51">
        <v>50063</v>
      </c>
      <c r="H29" s="51">
        <v>28416803.060250875</v>
      </c>
      <c r="I29" s="55">
        <v>39519</v>
      </c>
      <c r="K29" s="98" t="s">
        <v>21</v>
      </c>
      <c r="L29" s="99">
        <v>-0.70187563669776076</v>
      </c>
      <c r="M29" s="99">
        <v>-0.62505043867841215</v>
      </c>
      <c r="N29" s="99">
        <v>-0.72585338697841539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7158</v>
      </c>
      <c r="C30" s="30">
        <v>4474730.6674904833</v>
      </c>
      <c r="D30" s="31">
        <v>5416</v>
      </c>
      <c r="E30" s="20"/>
      <c r="F30" s="73" t="s">
        <v>22</v>
      </c>
      <c r="G30" s="57">
        <v>20996</v>
      </c>
      <c r="H30" s="57">
        <v>13360951.323695265</v>
      </c>
      <c r="I30" s="58">
        <v>16262</v>
      </c>
      <c r="K30" s="15" t="s">
        <v>22</v>
      </c>
      <c r="L30" s="102">
        <v>-0.65907791960373396</v>
      </c>
      <c r="M30" s="102">
        <v>-0.6650889177663063</v>
      </c>
      <c r="N30" s="103">
        <v>-0.66695363423933096</v>
      </c>
    </row>
    <row r="31" spans="1:19" ht="13.5" thickBot="1" x14ac:dyDescent="0.25">
      <c r="A31" s="94" t="s">
        <v>23</v>
      </c>
      <c r="B31" s="34">
        <v>7767</v>
      </c>
      <c r="C31" s="34">
        <v>6180137.1741125379</v>
      </c>
      <c r="D31" s="35">
        <v>5418</v>
      </c>
      <c r="E31" s="20"/>
      <c r="F31" s="73" t="s">
        <v>23</v>
      </c>
      <c r="G31" s="74">
        <v>29067</v>
      </c>
      <c r="H31" s="74">
        <v>15055851.73655561</v>
      </c>
      <c r="I31" s="75">
        <v>23257</v>
      </c>
      <c r="K31" s="16" t="s">
        <v>23</v>
      </c>
      <c r="L31" s="104">
        <v>-0.73278976158530296</v>
      </c>
      <c r="M31" s="104">
        <v>-0.58951925920556425</v>
      </c>
      <c r="N31" s="105">
        <v>-0.76703788106806559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30017</v>
      </c>
      <c r="C33" s="85">
        <v>27046656.824988913</v>
      </c>
      <c r="D33" s="85">
        <v>20429</v>
      </c>
      <c r="E33" s="20"/>
      <c r="F33" s="54" t="s">
        <v>24</v>
      </c>
      <c r="G33" s="51">
        <v>29800</v>
      </c>
      <c r="H33" s="51">
        <v>27623901.247679852</v>
      </c>
      <c r="I33" s="55">
        <v>19301</v>
      </c>
      <c r="K33" s="101" t="s">
        <v>24</v>
      </c>
      <c r="L33" s="99">
        <v>7.2818791946309691E-3</v>
      </c>
      <c r="M33" s="99">
        <v>-2.0896556844570369E-2</v>
      </c>
      <c r="N33" s="99">
        <v>5.8442567742603924E-2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30017</v>
      </c>
      <c r="C34" s="34">
        <v>27046656.824988913</v>
      </c>
      <c r="D34" s="35">
        <v>20429</v>
      </c>
      <c r="E34" s="20"/>
      <c r="F34" s="71" t="s">
        <v>25</v>
      </c>
      <c r="G34" s="61">
        <v>29800</v>
      </c>
      <c r="H34" s="61">
        <v>27623901.247679852</v>
      </c>
      <c r="I34" s="62">
        <v>19301</v>
      </c>
      <c r="K34" s="13" t="s">
        <v>25</v>
      </c>
      <c r="L34" s="104">
        <v>7.2818791946309691E-3</v>
      </c>
      <c r="M34" s="104">
        <v>-2.0896556844570369E-2</v>
      </c>
      <c r="N34" s="105">
        <v>5.8442567742603924E-2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v>60218</v>
      </c>
      <c r="C36" s="85">
        <v>58002579.417759463</v>
      </c>
      <c r="D36" s="85">
        <v>39326</v>
      </c>
      <c r="E36" s="20"/>
      <c r="F36" s="50" t="s">
        <v>26</v>
      </c>
      <c r="G36" s="51">
        <v>49423</v>
      </c>
      <c r="H36" s="51">
        <v>52642702.562362209</v>
      </c>
      <c r="I36" s="55">
        <v>33670</v>
      </c>
      <c r="K36" s="98" t="s">
        <v>26</v>
      </c>
      <c r="L36" s="99">
        <v>0.21842057341723486</v>
      </c>
      <c r="M36" s="99">
        <v>0.10181614154493257</v>
      </c>
      <c r="N36" s="114">
        <v>0.16798336798336799</v>
      </c>
    </row>
    <row r="37" spans="1:19" ht="13.5" thickBot="1" x14ac:dyDescent="0.25">
      <c r="A37" s="38" t="s">
        <v>27</v>
      </c>
      <c r="B37" s="34">
        <v>6043</v>
      </c>
      <c r="C37" s="34">
        <v>4829283.6467075748</v>
      </c>
      <c r="D37" s="34">
        <v>3753</v>
      </c>
      <c r="E37" s="20"/>
      <c r="F37" s="73" t="s">
        <v>27</v>
      </c>
      <c r="G37" s="112">
        <v>4933</v>
      </c>
      <c r="H37" s="112">
        <v>3594789.5512065561</v>
      </c>
      <c r="I37" s="112">
        <v>3398</v>
      </c>
      <c r="K37" s="10" t="s">
        <v>27</v>
      </c>
      <c r="L37" s="102">
        <v>0.22501520372998174</v>
      </c>
      <c r="M37" s="102">
        <v>0.34341206290829263</v>
      </c>
      <c r="N37" s="103">
        <v>0.10447321954090638</v>
      </c>
    </row>
    <row r="38" spans="1:19" ht="13.5" thickBot="1" x14ac:dyDescent="0.25">
      <c r="A38" s="39" t="s">
        <v>28</v>
      </c>
      <c r="B38" s="34">
        <v>5977</v>
      </c>
      <c r="C38" s="34">
        <v>8466604.6068767086</v>
      </c>
      <c r="D38" s="34">
        <v>3184</v>
      </c>
      <c r="E38" s="20"/>
      <c r="F38" s="68" t="s">
        <v>28</v>
      </c>
      <c r="G38" s="112">
        <v>4895</v>
      </c>
      <c r="H38" s="112">
        <v>6615578.3365717605</v>
      </c>
      <c r="I38" s="112">
        <v>2475</v>
      </c>
      <c r="K38" s="11" t="s">
        <v>28</v>
      </c>
      <c r="L38" s="113">
        <v>0.22104187946884579</v>
      </c>
      <c r="M38" s="113">
        <v>0.27979810322436038</v>
      </c>
      <c r="N38" s="115">
        <v>0.28646464646464653</v>
      </c>
    </row>
    <row r="39" spans="1:19" ht="13.5" thickBot="1" x14ac:dyDescent="0.25">
      <c r="A39" s="39" t="s">
        <v>29</v>
      </c>
      <c r="B39" s="34">
        <v>3656</v>
      </c>
      <c r="C39" s="34">
        <v>3530718.1115205204</v>
      </c>
      <c r="D39" s="34">
        <v>2638</v>
      </c>
      <c r="E39" s="20"/>
      <c r="F39" s="68" t="s">
        <v>29</v>
      </c>
      <c r="G39" s="112">
        <v>3357</v>
      </c>
      <c r="H39" s="112">
        <v>3755579.018024697</v>
      </c>
      <c r="I39" s="112">
        <v>2345</v>
      </c>
      <c r="K39" s="11" t="s">
        <v>29</v>
      </c>
      <c r="L39" s="113">
        <v>8.906761989871903E-2</v>
      </c>
      <c r="M39" s="113">
        <v>-5.9873831817935153E-2</v>
      </c>
      <c r="N39" s="115">
        <v>0.1249466950959488</v>
      </c>
    </row>
    <row r="40" spans="1:19" ht="13.5" thickBot="1" x14ac:dyDescent="0.25">
      <c r="A40" s="39" t="s">
        <v>30</v>
      </c>
      <c r="B40" s="34">
        <v>25399</v>
      </c>
      <c r="C40" s="34">
        <v>22554001.859219715</v>
      </c>
      <c r="D40" s="34">
        <v>17591</v>
      </c>
      <c r="E40" s="20"/>
      <c r="F40" s="68" t="s">
        <v>30</v>
      </c>
      <c r="G40" s="112">
        <v>21087</v>
      </c>
      <c r="H40" s="112">
        <v>22131410.785805531</v>
      </c>
      <c r="I40" s="112">
        <v>15285</v>
      </c>
      <c r="K40" s="11" t="s">
        <v>30</v>
      </c>
      <c r="L40" s="113">
        <v>0.20448617631716215</v>
      </c>
      <c r="M40" s="113">
        <v>1.9094628783684398E-2</v>
      </c>
      <c r="N40" s="115">
        <v>0.1508668629375205</v>
      </c>
    </row>
    <row r="41" spans="1:19" ht="13.5" thickBot="1" x14ac:dyDescent="0.25">
      <c r="A41" s="40" t="s">
        <v>31</v>
      </c>
      <c r="B41" s="34">
        <v>19143</v>
      </c>
      <c r="C41" s="34">
        <v>18621971.193434939</v>
      </c>
      <c r="D41" s="34">
        <v>12160</v>
      </c>
      <c r="E41" s="20"/>
      <c r="F41" s="69" t="s">
        <v>31</v>
      </c>
      <c r="G41" s="112">
        <v>15151</v>
      </c>
      <c r="H41" s="112">
        <v>16545344.870753661</v>
      </c>
      <c r="I41" s="112">
        <v>10167</v>
      </c>
      <c r="K41" s="12" t="s">
        <v>31</v>
      </c>
      <c r="L41" s="118">
        <v>0.26348095835258389</v>
      </c>
      <c r="M41" s="118">
        <v>0.12551121411509669</v>
      </c>
      <c r="N41" s="119">
        <v>0.1960263597914822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69232</v>
      </c>
      <c r="C43" s="85">
        <v>61940707.738737464</v>
      </c>
      <c r="D43" s="85">
        <v>51096</v>
      </c>
      <c r="E43" s="20"/>
      <c r="F43" s="50" t="s">
        <v>32</v>
      </c>
      <c r="G43" s="51">
        <v>74613</v>
      </c>
      <c r="H43" s="51">
        <v>68952671.506849945</v>
      </c>
      <c r="I43" s="55">
        <v>54345</v>
      </c>
      <c r="K43" s="98" t="s">
        <v>32</v>
      </c>
      <c r="L43" s="99">
        <v>-7.2118799672979295E-2</v>
      </c>
      <c r="M43" s="99">
        <v>-0.10169241618746994</v>
      </c>
      <c r="N43" s="99">
        <v>-5.9784708804857867E-2</v>
      </c>
    </row>
    <row r="44" spans="1:19" ht="13.5" thickBot="1" x14ac:dyDescent="0.25">
      <c r="A44" s="38" t="s">
        <v>33</v>
      </c>
      <c r="B44" s="30">
        <v>3016</v>
      </c>
      <c r="C44" s="30">
        <v>1955536.7220034944</v>
      </c>
      <c r="D44" s="31">
        <v>2506</v>
      </c>
      <c r="E44" s="20"/>
      <c r="F44" s="76" t="s">
        <v>33</v>
      </c>
      <c r="G44" s="30">
        <v>3780</v>
      </c>
      <c r="H44" s="30">
        <v>2856884.9328999999</v>
      </c>
      <c r="I44" s="31">
        <v>3119</v>
      </c>
      <c r="K44" s="10" t="s">
        <v>33</v>
      </c>
      <c r="L44" s="141">
        <v>-0.20211640211640214</v>
      </c>
      <c r="M44" s="141">
        <v>-0.31550035513035335</v>
      </c>
      <c r="N44" s="142">
        <v>-0.19653735171529341</v>
      </c>
    </row>
    <row r="45" spans="1:19" ht="13.5" thickBot="1" x14ac:dyDescent="0.25">
      <c r="A45" s="39" t="s">
        <v>34</v>
      </c>
      <c r="B45" s="30">
        <v>8806</v>
      </c>
      <c r="C45" s="30">
        <v>10423717.983374797</v>
      </c>
      <c r="D45" s="31">
        <v>5971</v>
      </c>
      <c r="E45" s="20"/>
      <c r="F45" s="77" t="s">
        <v>34</v>
      </c>
      <c r="G45" s="30">
        <v>10781</v>
      </c>
      <c r="H45" s="30">
        <v>13040690.830547133</v>
      </c>
      <c r="I45" s="31">
        <v>7125</v>
      </c>
      <c r="K45" s="11" t="s">
        <v>34</v>
      </c>
      <c r="L45" s="143">
        <v>-0.18319265374269544</v>
      </c>
      <c r="M45" s="143">
        <v>-0.20067747032559158</v>
      </c>
      <c r="N45" s="144">
        <v>-0.16196491228070176</v>
      </c>
    </row>
    <row r="46" spans="1:19" ht="13.5" thickBot="1" x14ac:dyDescent="0.25">
      <c r="A46" s="39" t="s">
        <v>35</v>
      </c>
      <c r="B46" s="30">
        <v>4250</v>
      </c>
      <c r="C46" s="30">
        <v>3127636.3649572842</v>
      </c>
      <c r="D46" s="31">
        <v>2956</v>
      </c>
      <c r="E46" s="20"/>
      <c r="F46" s="77" t="s">
        <v>35</v>
      </c>
      <c r="G46" s="30">
        <v>3986</v>
      </c>
      <c r="H46" s="30">
        <v>2781395.3178658057</v>
      </c>
      <c r="I46" s="31">
        <v>2998</v>
      </c>
      <c r="K46" s="11" t="s">
        <v>35</v>
      </c>
      <c r="L46" s="143">
        <v>6.6231811339688917E-2</v>
      </c>
      <c r="M46" s="143">
        <v>0.12448465878527215</v>
      </c>
      <c r="N46" s="144">
        <v>-1.4009339559706513E-2</v>
      </c>
    </row>
    <row r="47" spans="1:19" ht="13.5" thickBot="1" x14ac:dyDescent="0.25">
      <c r="A47" s="39" t="s">
        <v>36</v>
      </c>
      <c r="B47" s="30">
        <v>15407</v>
      </c>
      <c r="C47" s="30">
        <v>13325186.618283868</v>
      </c>
      <c r="D47" s="31">
        <v>12189</v>
      </c>
      <c r="E47" s="20"/>
      <c r="F47" s="77" t="s">
        <v>36</v>
      </c>
      <c r="G47" s="30">
        <v>18134</v>
      </c>
      <c r="H47" s="30">
        <v>16256406.323166411</v>
      </c>
      <c r="I47" s="31">
        <v>13854</v>
      </c>
      <c r="K47" s="11" t="s">
        <v>36</v>
      </c>
      <c r="L47" s="143">
        <v>-0.15038050071688536</v>
      </c>
      <c r="M47" s="143">
        <v>-0.18031166585110325</v>
      </c>
      <c r="N47" s="144">
        <v>-0.12018189692507575</v>
      </c>
    </row>
    <row r="48" spans="1:19" ht="13.5" thickBot="1" x14ac:dyDescent="0.25">
      <c r="A48" s="39" t="s">
        <v>37</v>
      </c>
      <c r="B48" s="30">
        <v>5086</v>
      </c>
      <c r="C48" s="30">
        <v>5771345.0848366078</v>
      </c>
      <c r="D48" s="31">
        <v>2726</v>
      </c>
      <c r="E48" s="20"/>
      <c r="F48" s="77" t="s">
        <v>37</v>
      </c>
      <c r="G48" s="30">
        <v>4834</v>
      </c>
      <c r="H48" s="30">
        <v>5079748.141747633</v>
      </c>
      <c r="I48" s="31">
        <v>3093</v>
      </c>
      <c r="K48" s="11" t="s">
        <v>37</v>
      </c>
      <c r="L48" s="143">
        <v>5.2130740587505109E-2</v>
      </c>
      <c r="M48" s="143">
        <v>0.13614788052287929</v>
      </c>
      <c r="N48" s="144">
        <v>-0.11865502748140966</v>
      </c>
    </row>
    <row r="49" spans="1:19" ht="13.5" thickBot="1" x14ac:dyDescent="0.25">
      <c r="A49" s="39" t="s">
        <v>38</v>
      </c>
      <c r="B49" s="30">
        <v>7256</v>
      </c>
      <c r="C49" s="30">
        <v>5277730.2799832933</v>
      </c>
      <c r="D49" s="31">
        <v>5806</v>
      </c>
      <c r="E49" s="20"/>
      <c r="F49" s="77" t="s">
        <v>38</v>
      </c>
      <c r="G49" s="30">
        <v>8054</v>
      </c>
      <c r="H49" s="30">
        <v>5876107.5065097101</v>
      </c>
      <c r="I49" s="31">
        <v>6361</v>
      </c>
      <c r="K49" s="11" t="s">
        <v>38</v>
      </c>
      <c r="L49" s="143">
        <v>-9.9081201887260995E-2</v>
      </c>
      <c r="M49" s="143">
        <v>-0.10183224623843568</v>
      </c>
      <c r="N49" s="144">
        <v>-8.7250432321961946E-2</v>
      </c>
    </row>
    <row r="50" spans="1:19" ht="13.5" thickBot="1" x14ac:dyDescent="0.25">
      <c r="A50" s="39" t="s">
        <v>39</v>
      </c>
      <c r="B50" s="30">
        <v>2542</v>
      </c>
      <c r="C50" s="30">
        <v>3107524.4718166827</v>
      </c>
      <c r="D50" s="31">
        <v>1717</v>
      </c>
      <c r="E50" s="20"/>
      <c r="F50" s="77" t="s">
        <v>39</v>
      </c>
      <c r="G50" s="30">
        <v>2359</v>
      </c>
      <c r="H50" s="30">
        <v>3788170.2346724705</v>
      </c>
      <c r="I50" s="31">
        <v>1156</v>
      </c>
      <c r="K50" s="11" t="s">
        <v>39</v>
      </c>
      <c r="L50" s="143">
        <v>7.7575243747350475E-2</v>
      </c>
      <c r="M50" s="143">
        <v>-0.17967665672095567</v>
      </c>
      <c r="N50" s="144">
        <v>0.48529411764705888</v>
      </c>
    </row>
    <row r="51" spans="1:19" ht="13.5" thickBot="1" x14ac:dyDescent="0.25">
      <c r="A51" s="39" t="s">
        <v>40</v>
      </c>
      <c r="B51" s="30">
        <v>18915</v>
      </c>
      <c r="C51" s="30">
        <v>15724469.657632608</v>
      </c>
      <c r="D51" s="31">
        <v>14189</v>
      </c>
      <c r="E51" s="20"/>
      <c r="F51" s="77" t="s">
        <v>40</v>
      </c>
      <c r="G51" s="30">
        <v>19080</v>
      </c>
      <c r="H51" s="30">
        <v>15959671.40536312</v>
      </c>
      <c r="I51" s="31">
        <v>13983</v>
      </c>
      <c r="K51" s="11" t="s">
        <v>40</v>
      </c>
      <c r="L51" s="143">
        <v>-8.6477987421383906E-3</v>
      </c>
      <c r="M51" s="143">
        <v>-1.4737255032172825E-2</v>
      </c>
      <c r="N51" s="144">
        <v>1.4732174783665952E-2</v>
      </c>
    </row>
    <row r="52" spans="1:19" ht="13.5" thickBot="1" x14ac:dyDescent="0.25">
      <c r="A52" s="40" t="s">
        <v>41</v>
      </c>
      <c r="B52" s="34">
        <v>3954</v>
      </c>
      <c r="C52" s="34">
        <v>3227560.5558488253</v>
      </c>
      <c r="D52" s="35">
        <v>3036</v>
      </c>
      <c r="E52" s="20"/>
      <c r="F52" s="78" t="s">
        <v>41</v>
      </c>
      <c r="G52" s="34">
        <v>3605</v>
      </c>
      <c r="H52" s="34">
        <v>3313596.8140776511</v>
      </c>
      <c r="I52" s="35">
        <v>2656</v>
      </c>
      <c r="K52" s="12" t="s">
        <v>41</v>
      </c>
      <c r="L52" s="145">
        <v>9.6809986130374392E-2</v>
      </c>
      <c r="M52" s="145">
        <v>-2.5964612792752861E-2</v>
      </c>
      <c r="N52" s="146">
        <v>0.14307228915662651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v>177054</v>
      </c>
      <c r="C54" s="85">
        <v>224672495.31610522</v>
      </c>
      <c r="D54" s="85">
        <v>104362</v>
      </c>
      <c r="E54" s="20"/>
      <c r="F54" s="50" t="s">
        <v>42</v>
      </c>
      <c r="G54" s="51">
        <v>223782.48742784187</v>
      </c>
      <c r="H54" s="51">
        <v>263288907.65743881</v>
      </c>
      <c r="I54" s="55">
        <v>141599.91631825629</v>
      </c>
      <c r="K54" s="98" t="s">
        <v>42</v>
      </c>
      <c r="L54" s="99">
        <v>-0.20881208339821211</v>
      </c>
      <c r="M54" s="99">
        <v>-0.1466693476945744</v>
      </c>
      <c r="N54" s="99">
        <v>-0.26297979042982844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132401</v>
      </c>
      <c r="C55" s="30">
        <v>175447840.9752571</v>
      </c>
      <c r="D55" s="31">
        <v>75755</v>
      </c>
      <c r="E55" s="20"/>
      <c r="F55" s="73" t="s">
        <v>43</v>
      </c>
      <c r="G55" s="57">
        <v>177178.48742784187</v>
      </c>
      <c r="H55" s="57">
        <v>210840370.22858721</v>
      </c>
      <c r="I55" s="58">
        <v>112411.91631825629</v>
      </c>
      <c r="K55" s="10" t="s">
        <v>43</v>
      </c>
      <c r="L55" s="102">
        <v>-0.25272530586467534</v>
      </c>
      <c r="M55" s="102">
        <v>-0.16786410123904894</v>
      </c>
      <c r="N55" s="103">
        <v>-0.32609457714851731</v>
      </c>
    </row>
    <row r="56" spans="1:19" ht="13.5" thickBot="1" x14ac:dyDescent="0.25">
      <c r="A56" s="39" t="s">
        <v>44</v>
      </c>
      <c r="B56" s="30">
        <v>12040</v>
      </c>
      <c r="C56" s="30">
        <v>11205911.142380806</v>
      </c>
      <c r="D56" s="31">
        <v>9042</v>
      </c>
      <c r="E56" s="20"/>
      <c r="F56" s="68" t="s">
        <v>44</v>
      </c>
      <c r="G56" s="79">
        <v>12834</v>
      </c>
      <c r="H56" s="79">
        <v>13983906.205508322</v>
      </c>
      <c r="I56" s="80">
        <v>8795</v>
      </c>
      <c r="K56" s="11" t="s">
        <v>44</v>
      </c>
      <c r="L56" s="102">
        <v>-6.1866916004363448E-2</v>
      </c>
      <c r="M56" s="102">
        <v>-0.19865658581385881</v>
      </c>
      <c r="N56" s="103">
        <v>2.8084138715179119E-2</v>
      </c>
    </row>
    <row r="57" spans="1:19" ht="13.5" thickBot="1" x14ac:dyDescent="0.25">
      <c r="A57" s="39" t="s">
        <v>45</v>
      </c>
      <c r="B57" s="30">
        <v>9155</v>
      </c>
      <c r="C57" s="30">
        <v>12070767.981368262</v>
      </c>
      <c r="D57" s="31">
        <v>4344</v>
      </c>
      <c r="E57" s="20"/>
      <c r="F57" s="68" t="s">
        <v>45</v>
      </c>
      <c r="G57" s="79">
        <v>8926</v>
      </c>
      <c r="H57" s="79">
        <v>11261037.303781968</v>
      </c>
      <c r="I57" s="80">
        <v>4200</v>
      </c>
      <c r="K57" s="11" t="s">
        <v>45</v>
      </c>
      <c r="L57" s="102">
        <v>2.5655388751960606E-2</v>
      </c>
      <c r="M57" s="102">
        <v>7.1905514185123032E-2</v>
      </c>
      <c r="N57" s="103">
        <v>3.4285714285714253E-2</v>
      </c>
    </row>
    <row r="58" spans="1:19" ht="13.5" thickBot="1" x14ac:dyDescent="0.25">
      <c r="A58" s="40" t="s">
        <v>46</v>
      </c>
      <c r="B58" s="34">
        <v>23458</v>
      </c>
      <c r="C58" s="34">
        <v>25947975.217099048</v>
      </c>
      <c r="D58" s="35">
        <v>15221</v>
      </c>
      <c r="E58" s="20"/>
      <c r="F58" s="69" t="s">
        <v>46</v>
      </c>
      <c r="G58" s="74">
        <v>24844</v>
      </c>
      <c r="H58" s="74">
        <v>27203593.919561327</v>
      </c>
      <c r="I58" s="75">
        <v>16193</v>
      </c>
      <c r="K58" s="12" t="s">
        <v>46</v>
      </c>
      <c r="L58" s="104">
        <v>-5.5788117855417818E-2</v>
      </c>
      <c r="M58" s="104">
        <v>-4.615635368529003E-2</v>
      </c>
      <c r="N58" s="105">
        <v>-6.0025937133329266E-2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v>101266</v>
      </c>
      <c r="C60" s="85">
        <v>80452978.963806808</v>
      </c>
      <c r="D60" s="85">
        <v>76916</v>
      </c>
      <c r="E60" s="20"/>
      <c r="F60" s="50" t="s">
        <v>47</v>
      </c>
      <c r="G60" s="51">
        <v>112352</v>
      </c>
      <c r="H60" s="51">
        <v>88435383.946362942</v>
      </c>
      <c r="I60" s="55">
        <v>85209</v>
      </c>
      <c r="K60" s="98" t="s">
        <v>47</v>
      </c>
      <c r="L60" s="99">
        <v>-9.8672030760467155E-2</v>
      </c>
      <c r="M60" s="99">
        <v>-9.0262569419018446E-2</v>
      </c>
      <c r="N60" s="99">
        <v>-9.7325399899071741E-2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16421</v>
      </c>
      <c r="C61" s="30">
        <v>14677989.163344745</v>
      </c>
      <c r="D61" s="31">
        <v>11323</v>
      </c>
      <c r="E61" s="20"/>
      <c r="F61" s="73" t="s">
        <v>48</v>
      </c>
      <c r="G61" s="57">
        <v>21452</v>
      </c>
      <c r="H61" s="57">
        <v>17993781.41256734</v>
      </c>
      <c r="I61" s="58">
        <v>14651</v>
      </c>
      <c r="K61" s="10" t="s">
        <v>48</v>
      </c>
      <c r="L61" s="102">
        <v>-0.23452358754428493</v>
      </c>
      <c r="M61" s="102">
        <v>-0.1842743430742555</v>
      </c>
      <c r="N61" s="103">
        <v>-0.22715173025732027</v>
      </c>
    </row>
    <row r="62" spans="1:19" ht="13.5" thickBot="1" x14ac:dyDescent="0.25">
      <c r="A62" s="39" t="s">
        <v>49</v>
      </c>
      <c r="B62" s="30">
        <v>6643</v>
      </c>
      <c r="C62" s="30">
        <v>8760661.2446316648</v>
      </c>
      <c r="D62" s="31">
        <v>3705</v>
      </c>
      <c r="E62" s="20"/>
      <c r="F62" s="68" t="s">
        <v>49</v>
      </c>
      <c r="G62" s="79">
        <v>9022</v>
      </c>
      <c r="H62" s="79">
        <v>10646466.470143452</v>
      </c>
      <c r="I62" s="80">
        <v>5195</v>
      </c>
      <c r="K62" s="11" t="s">
        <v>49</v>
      </c>
      <c r="L62" s="102">
        <v>-0.26368876080691639</v>
      </c>
      <c r="M62" s="102">
        <v>-0.17712968249139449</v>
      </c>
      <c r="N62" s="103">
        <v>-0.28681424446583248</v>
      </c>
    </row>
    <row r="63" spans="1:19" ht="13.5" thickBot="1" x14ac:dyDescent="0.25">
      <c r="A63" s="40" t="s">
        <v>50</v>
      </c>
      <c r="B63" s="34">
        <v>78202</v>
      </c>
      <c r="C63" s="34">
        <v>57014328.555830389</v>
      </c>
      <c r="D63" s="35">
        <v>61888</v>
      </c>
      <c r="E63" s="20"/>
      <c r="F63" s="69" t="s">
        <v>50</v>
      </c>
      <c r="G63" s="74">
        <v>81878</v>
      </c>
      <c r="H63" s="74">
        <v>59795136.06365215</v>
      </c>
      <c r="I63" s="75">
        <v>65363</v>
      </c>
      <c r="K63" s="12" t="s">
        <v>50</v>
      </c>
      <c r="L63" s="104">
        <v>-4.4896064877012143E-2</v>
      </c>
      <c r="M63" s="104">
        <v>-4.6505580401415614E-2</v>
      </c>
      <c r="N63" s="105">
        <v>-5.3164634426204449E-2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v>9534</v>
      </c>
      <c r="C65" s="85">
        <v>12896499.416350331</v>
      </c>
      <c r="D65" s="85">
        <v>3879</v>
      </c>
      <c r="E65" s="20"/>
      <c r="F65" s="50" t="s">
        <v>51</v>
      </c>
      <c r="G65" s="51">
        <v>9025</v>
      </c>
      <c r="H65" s="51">
        <v>10430605.134018354</v>
      </c>
      <c r="I65" s="55">
        <v>4848</v>
      </c>
      <c r="K65" s="98" t="s">
        <v>51</v>
      </c>
      <c r="L65" s="99">
        <v>5.6398891966759068E-2</v>
      </c>
      <c r="M65" s="99">
        <v>0.23640951322083081</v>
      </c>
      <c r="N65" s="99">
        <v>-0.19987623762376239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6951</v>
      </c>
      <c r="C66" s="30">
        <v>8692149.2399331797</v>
      </c>
      <c r="D66" s="31">
        <v>2812</v>
      </c>
      <c r="E66" s="20"/>
      <c r="F66" s="73" t="s">
        <v>52</v>
      </c>
      <c r="G66" s="57">
        <v>5462</v>
      </c>
      <c r="H66" s="57">
        <v>5681337.7384910313</v>
      </c>
      <c r="I66" s="58">
        <v>2894</v>
      </c>
      <c r="K66" s="10" t="s">
        <v>52</v>
      </c>
      <c r="L66" s="102">
        <v>0.27261076528744055</v>
      </c>
      <c r="M66" s="102">
        <v>0.52994763557954272</v>
      </c>
      <c r="N66" s="103">
        <v>-2.8334485141672472E-2</v>
      </c>
    </row>
    <row r="67" spans="1:19" ht="13.5" thickBot="1" x14ac:dyDescent="0.25">
      <c r="A67" s="40" t="s">
        <v>53</v>
      </c>
      <c r="B67" s="34">
        <v>2583</v>
      </c>
      <c r="C67" s="34">
        <v>4204350.1764171524</v>
      </c>
      <c r="D67" s="35">
        <v>1067</v>
      </c>
      <c r="E67" s="20"/>
      <c r="F67" s="69" t="s">
        <v>53</v>
      </c>
      <c r="G67" s="74">
        <v>3563</v>
      </c>
      <c r="H67" s="74">
        <v>4749267.3955273237</v>
      </c>
      <c r="I67" s="75">
        <v>1954</v>
      </c>
      <c r="K67" s="12" t="s">
        <v>53</v>
      </c>
      <c r="L67" s="104">
        <v>-0.27504911591355596</v>
      </c>
      <c r="M67" s="104">
        <v>-0.11473711074330184</v>
      </c>
      <c r="N67" s="105">
        <v>-0.45394063459570111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v>67214</v>
      </c>
      <c r="C69" s="85">
        <v>61125362.650216714</v>
      </c>
      <c r="D69" s="85">
        <v>46442</v>
      </c>
      <c r="E69" s="20"/>
      <c r="F69" s="50" t="s">
        <v>54</v>
      </c>
      <c r="G69" s="51">
        <v>62004</v>
      </c>
      <c r="H69" s="51">
        <v>54956078.287107296</v>
      </c>
      <c r="I69" s="55">
        <v>42695</v>
      </c>
      <c r="K69" s="98" t="s">
        <v>54</v>
      </c>
      <c r="L69" s="99">
        <v>8.4026836978259523E-2</v>
      </c>
      <c r="M69" s="99">
        <v>0.11225845357594832</v>
      </c>
      <c r="N69" s="99">
        <v>8.7762033024944452E-2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28550</v>
      </c>
      <c r="C70" s="30">
        <v>24512894.337989822</v>
      </c>
      <c r="D70" s="31">
        <v>19741</v>
      </c>
      <c r="E70" s="20"/>
      <c r="F70" s="73" t="s">
        <v>55</v>
      </c>
      <c r="G70" s="57">
        <v>27206</v>
      </c>
      <c r="H70" s="57">
        <v>21528336.737788148</v>
      </c>
      <c r="I70" s="58">
        <v>19704</v>
      </c>
      <c r="K70" s="10" t="s">
        <v>55</v>
      </c>
      <c r="L70" s="102">
        <v>4.9400867455708264E-2</v>
      </c>
      <c r="M70" s="102">
        <v>0.13863391475863329</v>
      </c>
      <c r="N70" s="103">
        <v>1.8777913114087497E-3</v>
      </c>
    </row>
    <row r="71" spans="1:19" ht="13.5" thickBot="1" x14ac:dyDescent="0.25">
      <c r="A71" s="39" t="s">
        <v>56</v>
      </c>
      <c r="B71" s="30">
        <v>4005</v>
      </c>
      <c r="C71" s="30">
        <v>3615423.6837269459</v>
      </c>
      <c r="D71" s="31">
        <v>2470</v>
      </c>
      <c r="E71" s="20"/>
      <c r="F71" s="68" t="s">
        <v>56</v>
      </c>
      <c r="G71" s="79">
        <v>3787</v>
      </c>
      <c r="H71" s="79">
        <v>3941118.8252454037</v>
      </c>
      <c r="I71" s="80">
        <v>2148</v>
      </c>
      <c r="K71" s="11" t="s">
        <v>56</v>
      </c>
      <c r="L71" s="102">
        <v>5.756535516239758E-2</v>
      </c>
      <c r="M71" s="102">
        <v>-8.2640274490627053E-2</v>
      </c>
      <c r="N71" s="103">
        <v>0.14990689013035374</v>
      </c>
    </row>
    <row r="72" spans="1:19" ht="13.5" thickBot="1" x14ac:dyDescent="0.25">
      <c r="A72" s="39" t="s">
        <v>57</v>
      </c>
      <c r="B72" s="30">
        <v>5245</v>
      </c>
      <c r="C72" s="30">
        <v>3880181.3072995618</v>
      </c>
      <c r="D72" s="31">
        <v>3677</v>
      </c>
      <c r="E72" s="20"/>
      <c r="F72" s="68" t="s">
        <v>57</v>
      </c>
      <c r="G72" s="79">
        <v>3835</v>
      </c>
      <c r="H72" s="79">
        <v>2845260.5551178688</v>
      </c>
      <c r="I72" s="80">
        <v>2792</v>
      </c>
      <c r="K72" s="11" t="s">
        <v>57</v>
      </c>
      <c r="L72" s="102">
        <v>0.36766623207301175</v>
      </c>
      <c r="M72" s="102">
        <v>0.3637349663179863</v>
      </c>
      <c r="N72" s="103">
        <v>0.31697707736389691</v>
      </c>
    </row>
    <row r="73" spans="1:19" ht="13.5" thickBot="1" x14ac:dyDescent="0.25">
      <c r="A73" s="40" t="s">
        <v>58</v>
      </c>
      <c r="B73" s="34">
        <v>29414</v>
      </c>
      <c r="C73" s="34">
        <v>29116863.321200386</v>
      </c>
      <c r="D73" s="35">
        <v>20554</v>
      </c>
      <c r="E73" s="20"/>
      <c r="F73" s="69" t="s">
        <v>58</v>
      </c>
      <c r="G73" s="74">
        <v>27176</v>
      </c>
      <c r="H73" s="74">
        <v>26641362.168955877</v>
      </c>
      <c r="I73" s="75">
        <v>18051</v>
      </c>
      <c r="K73" s="12" t="s">
        <v>58</v>
      </c>
      <c r="L73" s="104">
        <v>8.2352075360612398E-2</v>
      </c>
      <c r="M73" s="104">
        <v>9.2919466224933078E-2</v>
      </c>
      <c r="N73" s="105">
        <v>0.1386626779679796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130123</v>
      </c>
      <c r="C75" s="85">
        <v>150647090.12646818</v>
      </c>
      <c r="D75" s="85">
        <v>79182</v>
      </c>
      <c r="E75" s="20"/>
      <c r="F75" s="50" t="s">
        <v>59</v>
      </c>
      <c r="G75" s="51">
        <v>164719.33025321638</v>
      </c>
      <c r="H75" s="51">
        <v>183640572.689502</v>
      </c>
      <c r="I75" s="55">
        <v>110724.76819050503</v>
      </c>
      <c r="K75" s="98" t="s">
        <v>59</v>
      </c>
      <c r="L75" s="99">
        <v>-0.21003199928042959</v>
      </c>
      <c r="M75" s="99">
        <v>-0.17966336131405414</v>
      </c>
      <c r="N75" s="99">
        <v>-0.28487545023562222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130123</v>
      </c>
      <c r="C76" s="34">
        <v>150647090.12646818</v>
      </c>
      <c r="D76" s="35">
        <v>79182</v>
      </c>
      <c r="E76" s="20"/>
      <c r="F76" s="72" t="s">
        <v>60</v>
      </c>
      <c r="G76" s="61">
        <v>164719.33025321638</v>
      </c>
      <c r="H76" s="61">
        <v>183640572.689502</v>
      </c>
      <c r="I76" s="62">
        <v>110724.76819050503</v>
      </c>
      <c r="K76" s="14" t="s">
        <v>60</v>
      </c>
      <c r="L76" s="104">
        <v>-0.21003199928042959</v>
      </c>
      <c r="M76" s="104">
        <v>-0.17966336131405414</v>
      </c>
      <c r="N76" s="105">
        <v>-0.28487545023562222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61291</v>
      </c>
      <c r="C78" s="85">
        <v>64393238.072021931</v>
      </c>
      <c r="D78" s="85">
        <v>32936</v>
      </c>
      <c r="E78" s="20"/>
      <c r="F78" s="50" t="s">
        <v>61</v>
      </c>
      <c r="G78" s="51">
        <v>70317</v>
      </c>
      <c r="H78" s="51">
        <v>68241711.266515613</v>
      </c>
      <c r="I78" s="55">
        <v>43594</v>
      </c>
      <c r="K78" s="98" t="s">
        <v>61</v>
      </c>
      <c r="L78" s="99">
        <v>-0.12836156263776899</v>
      </c>
      <c r="M78" s="99">
        <v>-5.639473458488764E-2</v>
      </c>
      <c r="N78" s="99">
        <v>-0.24448318575950823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61291</v>
      </c>
      <c r="C79" s="34">
        <v>64393238.072021931</v>
      </c>
      <c r="D79" s="35">
        <v>32936</v>
      </c>
      <c r="E79" s="20"/>
      <c r="F79" s="72" t="s">
        <v>62</v>
      </c>
      <c r="G79" s="61">
        <v>70317</v>
      </c>
      <c r="H79" s="61">
        <v>68241711.266515613</v>
      </c>
      <c r="I79" s="62">
        <v>43594</v>
      </c>
      <c r="K79" s="14" t="s">
        <v>62</v>
      </c>
      <c r="L79" s="104">
        <v>-0.12836156263776899</v>
      </c>
      <c r="M79" s="104">
        <v>-5.639473458488764E-2</v>
      </c>
      <c r="N79" s="105">
        <v>-0.24448318575950823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25796</v>
      </c>
      <c r="C81" s="85">
        <v>27797062.178210229</v>
      </c>
      <c r="D81" s="85">
        <v>18336</v>
      </c>
      <c r="E81" s="20"/>
      <c r="F81" s="50" t="s">
        <v>63</v>
      </c>
      <c r="G81" s="51">
        <v>32508.179005290178</v>
      </c>
      <c r="H81" s="51">
        <v>38077022.6038424</v>
      </c>
      <c r="I81" s="55">
        <v>21585.280755344389</v>
      </c>
      <c r="K81" s="98" t="s">
        <v>63</v>
      </c>
      <c r="L81" s="99">
        <v>-0.20647662252007037</v>
      </c>
      <c r="M81" s="99">
        <v>-0.26997805297399502</v>
      </c>
      <c r="N81" s="99">
        <v>-0.15053224427205503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25796</v>
      </c>
      <c r="C82" s="34">
        <v>27797062.178210229</v>
      </c>
      <c r="D82" s="35">
        <v>18336</v>
      </c>
      <c r="E82" s="20"/>
      <c r="F82" s="72" t="s">
        <v>64</v>
      </c>
      <c r="G82" s="61">
        <v>32508.179005290178</v>
      </c>
      <c r="H82" s="61">
        <v>38077022.6038424</v>
      </c>
      <c r="I82" s="62">
        <v>21585.280755344389</v>
      </c>
      <c r="K82" s="14" t="s">
        <v>64</v>
      </c>
      <c r="L82" s="104">
        <v>-0.20647662252007037</v>
      </c>
      <c r="M82" s="104">
        <v>-0.26997805297399502</v>
      </c>
      <c r="N82" s="105">
        <v>-0.15053224427205503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v>38294</v>
      </c>
      <c r="C84" s="85">
        <v>36461185.919357665</v>
      </c>
      <c r="D84" s="85">
        <v>28842</v>
      </c>
      <c r="E84" s="20"/>
      <c r="F84" s="50" t="s">
        <v>65</v>
      </c>
      <c r="G84" s="51">
        <v>53785</v>
      </c>
      <c r="H84" s="51">
        <v>50617411.892097369</v>
      </c>
      <c r="I84" s="55">
        <v>40748</v>
      </c>
      <c r="K84" s="98" t="s">
        <v>65</v>
      </c>
      <c r="L84" s="99">
        <v>-0.28801710514083856</v>
      </c>
      <c r="M84" s="99">
        <v>-0.279671074509241</v>
      </c>
      <c r="N84" s="99">
        <v>-0.29218611956415041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10213</v>
      </c>
      <c r="C85" s="30">
        <v>10076994.467374064</v>
      </c>
      <c r="D85" s="31">
        <v>7637</v>
      </c>
      <c r="E85" s="20"/>
      <c r="F85" s="73" t="s">
        <v>66</v>
      </c>
      <c r="G85" s="57">
        <v>10813</v>
      </c>
      <c r="H85" s="57">
        <v>11887799.654340349</v>
      </c>
      <c r="I85" s="58">
        <v>7490</v>
      </c>
      <c r="K85" s="10" t="s">
        <v>66</v>
      </c>
      <c r="L85" s="102">
        <v>-5.548876352538612E-2</v>
      </c>
      <c r="M85" s="102">
        <v>-0.15232467232110047</v>
      </c>
      <c r="N85" s="103">
        <v>1.9626168224299079E-2</v>
      </c>
    </row>
    <row r="86" spans="1:19" ht="13.5" thickBot="1" x14ac:dyDescent="0.25">
      <c r="A86" s="39" t="s">
        <v>67</v>
      </c>
      <c r="B86" s="30">
        <v>6745</v>
      </c>
      <c r="C86" s="30">
        <v>6370254.4608167224</v>
      </c>
      <c r="D86" s="31">
        <v>4993</v>
      </c>
      <c r="E86" s="20"/>
      <c r="F86" s="68" t="s">
        <v>67</v>
      </c>
      <c r="G86" s="79">
        <v>10845</v>
      </c>
      <c r="H86" s="79">
        <v>9118428.1347310431</v>
      </c>
      <c r="I86" s="80">
        <v>8493</v>
      </c>
      <c r="K86" s="11" t="s">
        <v>67</v>
      </c>
      <c r="L86" s="102">
        <v>-0.3780544029506685</v>
      </c>
      <c r="M86" s="102">
        <v>-0.30138677777662615</v>
      </c>
      <c r="N86" s="103">
        <v>-0.41210408571764978</v>
      </c>
    </row>
    <row r="87" spans="1:19" ht="13.5" thickBot="1" x14ac:dyDescent="0.25">
      <c r="A87" s="40" t="s">
        <v>68</v>
      </c>
      <c r="B87" s="34">
        <v>21336</v>
      </c>
      <c r="C87" s="34">
        <v>20013936.991166878</v>
      </c>
      <c r="D87" s="35">
        <v>16212</v>
      </c>
      <c r="E87" s="20"/>
      <c r="F87" s="69" t="s">
        <v>68</v>
      </c>
      <c r="G87" s="74">
        <v>32127</v>
      </c>
      <c r="H87" s="74">
        <v>29611184.103025973</v>
      </c>
      <c r="I87" s="75">
        <v>24765</v>
      </c>
      <c r="K87" s="12" t="s">
        <v>68</v>
      </c>
      <c r="L87" s="104">
        <v>-0.33588570361378278</v>
      </c>
      <c r="M87" s="104">
        <v>-0.3241088596277496</v>
      </c>
      <c r="N87" s="105">
        <v>-0.34536644457904297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9748</v>
      </c>
      <c r="C89" s="85">
        <v>9736580.2854796462</v>
      </c>
      <c r="D89" s="85">
        <v>7303</v>
      </c>
      <c r="E89" s="20"/>
      <c r="F89" s="54" t="s">
        <v>69</v>
      </c>
      <c r="G89" s="51">
        <v>11390</v>
      </c>
      <c r="H89" s="51">
        <v>11020266.514858212</v>
      </c>
      <c r="I89" s="55">
        <v>8123</v>
      </c>
      <c r="K89" s="101" t="s">
        <v>69</v>
      </c>
      <c r="L89" s="99">
        <v>-0.14416154521510094</v>
      </c>
      <c r="M89" s="99">
        <v>-0.11648413653588319</v>
      </c>
      <c r="N89" s="99">
        <v>-0.10094792564323529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9748</v>
      </c>
      <c r="C90" s="34">
        <v>9736580.2854796462</v>
      </c>
      <c r="D90" s="35">
        <v>7303</v>
      </c>
      <c r="E90" s="20"/>
      <c r="F90" s="71" t="s">
        <v>70</v>
      </c>
      <c r="G90" s="61">
        <v>11390</v>
      </c>
      <c r="H90" s="61">
        <v>11020266.514858212</v>
      </c>
      <c r="I90" s="62">
        <v>8123</v>
      </c>
      <c r="K90" s="13" t="s">
        <v>70</v>
      </c>
      <c r="L90" s="104">
        <v>-0.14416154521510094</v>
      </c>
      <c r="M90" s="104">
        <v>-0.11648413653588319</v>
      </c>
      <c r="N90" s="105">
        <v>-0.10094792564323529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S92"/>
  <sheetViews>
    <sheetView topLeftCell="B1" zoomScaleNormal="100" workbookViewId="0">
      <selection activeCell="L82" sqref="L8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87</v>
      </c>
      <c r="B2" s="26">
        <f>'Septiembre 2021'!B2</f>
        <v>2021</v>
      </c>
      <c r="C2" s="25"/>
      <c r="D2" s="25"/>
      <c r="F2" s="44" t="str">
        <f>A2</f>
        <v>MES: OCTUBRE</v>
      </c>
      <c r="G2" s="45">
        <f>'Septiembre 2021'!G2</f>
        <v>2020</v>
      </c>
      <c r="K2" s="1" t="str">
        <f>A2</f>
        <v>MES: OCTUBRE</v>
      </c>
      <c r="L2" s="3"/>
      <c r="M2" s="1" t="str">
        <f>'Septiembre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3"/>
      <c r="M19" s="143"/>
      <c r="N19" s="144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3"/>
      <c r="M20" s="143"/>
      <c r="N20" s="144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5"/>
      <c r="M21" s="145"/>
      <c r="N21" s="146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47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47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47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47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47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47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47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47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150"/>
      <c r="H52" s="150"/>
      <c r="I52" s="151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T92"/>
  <sheetViews>
    <sheetView zoomScale="85" zoomScaleNormal="85" workbookViewId="0">
      <selection activeCell="L82" sqref="L8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20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20" x14ac:dyDescent="0.2">
      <c r="A2" s="25" t="s">
        <v>88</v>
      </c>
      <c r="B2" s="26">
        <f>'Octubre 2021'!B2</f>
        <v>2021</v>
      </c>
      <c r="C2" s="25"/>
      <c r="D2" s="25"/>
      <c r="F2" s="44" t="str">
        <f>A2</f>
        <v>MES: NOVIEMBRE</v>
      </c>
      <c r="G2" s="45">
        <f>'Octubre 2021'!G2</f>
        <v>2020</v>
      </c>
      <c r="K2" s="1" t="str">
        <f>A2</f>
        <v>MES: NOVIEMBRE</v>
      </c>
      <c r="L2" s="3"/>
      <c r="M2" s="1" t="str">
        <f>'Octubre 2021'!M2</f>
        <v>2021/2020</v>
      </c>
      <c r="N2" s="1"/>
    </row>
    <row r="3" spans="1:20" ht="15.75" thickBot="1" x14ac:dyDescent="0.35">
      <c r="A3" s="81"/>
      <c r="K3" s="17"/>
    </row>
    <row r="4" spans="1:20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20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20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O6" s="153"/>
      <c r="P6" s="153"/>
      <c r="Q6" s="153"/>
      <c r="R6" s="153"/>
      <c r="S6" s="153"/>
      <c r="T6" s="153"/>
    </row>
    <row r="7" spans="1:20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  <c r="O7" s="153"/>
      <c r="P7" s="153"/>
      <c r="Q7" s="153"/>
    </row>
    <row r="8" spans="1:20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O8" s="153"/>
      <c r="P8" s="153"/>
      <c r="Q8" s="153"/>
      <c r="R8" s="153"/>
      <c r="S8" s="153"/>
      <c r="T8" s="153"/>
    </row>
    <row r="9" spans="1:20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  <c r="O9" s="153"/>
      <c r="P9" s="153"/>
      <c r="Q9" s="153"/>
      <c r="R9" s="153"/>
      <c r="S9" s="153"/>
      <c r="T9" s="153"/>
    </row>
    <row r="10" spans="1:20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  <c r="O10" s="153"/>
      <c r="P10" s="153"/>
      <c r="Q10" s="153"/>
      <c r="R10" s="153"/>
      <c r="S10" s="153"/>
      <c r="T10" s="153"/>
    </row>
    <row r="11" spans="1:20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  <c r="O11" s="153"/>
      <c r="P11" s="153"/>
      <c r="Q11" s="153"/>
      <c r="R11" s="153"/>
      <c r="S11" s="153"/>
      <c r="T11" s="153"/>
    </row>
    <row r="12" spans="1:20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  <c r="O12" s="153"/>
      <c r="P12" s="153"/>
      <c r="Q12" s="153"/>
      <c r="R12" s="153"/>
      <c r="S12" s="153"/>
      <c r="T12" s="153"/>
    </row>
    <row r="13" spans="1:20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  <c r="O13" s="153"/>
      <c r="P13" s="153"/>
      <c r="Q13" s="153"/>
      <c r="R13" s="153"/>
      <c r="S13" s="153"/>
      <c r="T13" s="153"/>
    </row>
    <row r="14" spans="1:20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  <c r="O14" s="153"/>
      <c r="P14" s="153"/>
      <c r="Q14" s="153"/>
      <c r="R14" s="153"/>
      <c r="S14" s="153"/>
      <c r="T14" s="153"/>
    </row>
    <row r="15" spans="1:20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  <c r="O15" s="153"/>
      <c r="P15" s="153"/>
      <c r="Q15" s="153"/>
      <c r="R15" s="153"/>
      <c r="S15" s="153"/>
      <c r="T15" s="153"/>
    </row>
    <row r="16" spans="1:20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  <c r="O16" s="153"/>
      <c r="P16" s="153"/>
      <c r="Q16" s="153"/>
      <c r="R16" s="153"/>
      <c r="S16" s="153"/>
      <c r="T16" s="153"/>
    </row>
    <row r="17" spans="1:20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  <c r="O17" s="153"/>
      <c r="P17" s="153"/>
      <c r="Q17" s="153"/>
    </row>
    <row r="18" spans="1:20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  <c r="O18" s="153"/>
      <c r="P18" s="153"/>
      <c r="Q18" s="153"/>
      <c r="R18" s="153"/>
      <c r="S18" s="153"/>
      <c r="T18" s="153"/>
    </row>
    <row r="19" spans="1:20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3"/>
      <c r="M19" s="143"/>
      <c r="N19" s="144"/>
      <c r="O19" s="153"/>
      <c r="P19" s="153"/>
      <c r="Q19" s="153"/>
      <c r="R19" s="153"/>
      <c r="S19" s="153"/>
      <c r="T19" s="153"/>
    </row>
    <row r="20" spans="1:20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3"/>
      <c r="M20" s="143"/>
      <c r="N20" s="144"/>
      <c r="O20" s="153"/>
      <c r="P20" s="153"/>
      <c r="Q20" s="153"/>
      <c r="R20" s="153"/>
      <c r="S20" s="153"/>
      <c r="T20" s="153"/>
    </row>
    <row r="21" spans="1:20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5"/>
      <c r="M21" s="145"/>
      <c r="N21" s="146"/>
      <c r="O21" s="153"/>
      <c r="P21" s="153"/>
      <c r="Q21" s="153"/>
      <c r="R21" s="153"/>
      <c r="S21" s="153"/>
      <c r="T21" s="153"/>
    </row>
    <row r="22" spans="1:20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  <c r="O22" s="153"/>
      <c r="P22" s="153"/>
      <c r="Q22" s="153"/>
    </row>
    <row r="23" spans="1:20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O23" s="153"/>
      <c r="P23" s="153"/>
      <c r="Q23" s="153"/>
      <c r="R23" s="153"/>
      <c r="S23" s="153"/>
      <c r="T23" s="153"/>
    </row>
    <row r="24" spans="1:20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  <c r="O24" s="153"/>
      <c r="P24" s="153"/>
      <c r="Q24" s="153"/>
      <c r="R24" s="153"/>
      <c r="S24" s="153"/>
      <c r="T24" s="153"/>
    </row>
    <row r="25" spans="1:20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  <c r="O25" s="153"/>
      <c r="P25" s="153"/>
      <c r="Q25" s="153"/>
    </row>
    <row r="26" spans="1:20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O26" s="153"/>
      <c r="P26" s="153"/>
      <c r="Q26" s="153"/>
      <c r="R26" s="153"/>
      <c r="S26" s="153"/>
      <c r="T26" s="153"/>
    </row>
    <row r="27" spans="1:20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  <c r="O27" s="153"/>
      <c r="P27" s="153"/>
      <c r="Q27" s="153"/>
      <c r="R27" s="153"/>
      <c r="S27" s="153"/>
      <c r="T27" s="153"/>
    </row>
    <row r="28" spans="1:20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  <c r="O28" s="153"/>
      <c r="P28" s="153"/>
      <c r="Q28" s="153"/>
    </row>
    <row r="29" spans="1:20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O29" s="153"/>
      <c r="P29" s="153"/>
      <c r="Q29" s="153"/>
      <c r="R29" s="153"/>
      <c r="S29" s="153"/>
      <c r="T29" s="153"/>
    </row>
    <row r="30" spans="1:20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  <c r="O30" s="153"/>
      <c r="P30" s="153"/>
      <c r="Q30" s="153"/>
      <c r="R30" s="153"/>
      <c r="S30" s="153"/>
      <c r="T30" s="153"/>
    </row>
    <row r="31" spans="1:20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  <c r="O31" s="153"/>
      <c r="P31" s="153"/>
      <c r="Q31" s="153"/>
      <c r="R31" s="153"/>
      <c r="S31" s="153"/>
      <c r="T31" s="153"/>
    </row>
    <row r="32" spans="1:20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  <c r="O32" s="153"/>
      <c r="P32" s="153"/>
      <c r="Q32" s="153"/>
    </row>
    <row r="33" spans="1:20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O33" s="153"/>
      <c r="P33" s="153"/>
      <c r="Q33" s="153"/>
      <c r="R33" s="153"/>
      <c r="S33" s="153"/>
      <c r="T33" s="153"/>
    </row>
    <row r="34" spans="1:20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  <c r="O34" s="153"/>
      <c r="P34" s="153"/>
      <c r="Q34" s="153"/>
      <c r="R34" s="153"/>
      <c r="S34" s="153"/>
      <c r="T34" s="153"/>
    </row>
    <row r="35" spans="1:20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  <c r="O35" s="153"/>
      <c r="P35" s="153"/>
      <c r="Q35" s="153"/>
    </row>
    <row r="36" spans="1:20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  <c r="O36" s="153"/>
      <c r="P36" s="153"/>
      <c r="Q36" s="153"/>
      <c r="R36" s="153"/>
      <c r="S36" s="153"/>
      <c r="T36" s="153"/>
    </row>
    <row r="37" spans="1:20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  <c r="O37" s="153"/>
      <c r="P37" s="153"/>
      <c r="Q37" s="153"/>
      <c r="R37" s="153"/>
      <c r="S37" s="153"/>
      <c r="T37" s="153"/>
    </row>
    <row r="38" spans="1:20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  <c r="O38" s="153"/>
      <c r="P38" s="153"/>
      <c r="Q38" s="153"/>
      <c r="R38" s="153"/>
      <c r="S38" s="153"/>
      <c r="T38" s="153"/>
    </row>
    <row r="39" spans="1:20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  <c r="O39" s="153"/>
      <c r="P39" s="153"/>
      <c r="Q39" s="153"/>
      <c r="R39" s="153"/>
      <c r="S39" s="153"/>
      <c r="T39" s="153"/>
    </row>
    <row r="40" spans="1:20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  <c r="O40" s="153"/>
      <c r="P40" s="153"/>
      <c r="Q40" s="153"/>
      <c r="R40" s="153"/>
      <c r="S40" s="153"/>
      <c r="T40" s="153"/>
    </row>
    <row r="41" spans="1:20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  <c r="O41" s="153"/>
      <c r="P41" s="153"/>
      <c r="Q41" s="153"/>
      <c r="R41" s="153"/>
      <c r="S41" s="153"/>
      <c r="T41" s="153"/>
    </row>
    <row r="42" spans="1:20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  <c r="O42" s="153"/>
      <c r="P42" s="153"/>
      <c r="Q42" s="153"/>
    </row>
    <row r="43" spans="1:20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  <c r="O43" s="153"/>
      <c r="P43" s="153"/>
      <c r="Q43" s="153"/>
      <c r="R43" s="153"/>
      <c r="S43" s="153"/>
      <c r="T43" s="153"/>
    </row>
    <row r="44" spans="1:20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47"/>
      <c r="K44" s="10" t="s">
        <v>33</v>
      </c>
      <c r="L44" s="102"/>
      <c r="M44" s="102"/>
      <c r="N44" s="103"/>
      <c r="O44" s="153"/>
      <c r="P44" s="153"/>
      <c r="Q44" s="153"/>
      <c r="R44" s="153"/>
      <c r="S44" s="153"/>
      <c r="T44" s="153"/>
    </row>
    <row r="45" spans="1:20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47"/>
      <c r="K45" s="11" t="s">
        <v>34</v>
      </c>
      <c r="L45" s="113"/>
      <c r="M45" s="113"/>
      <c r="N45" s="115"/>
      <c r="O45" s="153"/>
      <c r="P45" s="153"/>
      <c r="Q45" s="153"/>
      <c r="R45" s="153"/>
      <c r="S45" s="153"/>
      <c r="T45" s="153"/>
    </row>
    <row r="46" spans="1:20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47"/>
      <c r="K46" s="11" t="s">
        <v>35</v>
      </c>
      <c r="L46" s="113"/>
      <c r="M46" s="113"/>
      <c r="N46" s="115"/>
      <c r="O46" s="153"/>
      <c r="P46" s="153"/>
      <c r="Q46" s="153"/>
      <c r="R46" s="153"/>
      <c r="S46" s="153"/>
      <c r="T46" s="153"/>
    </row>
    <row r="47" spans="1:20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47"/>
      <c r="K47" s="11" t="s">
        <v>36</v>
      </c>
      <c r="L47" s="113"/>
      <c r="M47" s="113"/>
      <c r="N47" s="115"/>
      <c r="O47" s="153"/>
      <c r="P47" s="153"/>
      <c r="Q47" s="153"/>
      <c r="R47" s="153"/>
      <c r="S47" s="153"/>
      <c r="T47" s="153"/>
    </row>
    <row r="48" spans="1:20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47"/>
      <c r="K48" s="11" t="s">
        <v>37</v>
      </c>
      <c r="L48" s="113"/>
      <c r="M48" s="113"/>
      <c r="N48" s="115"/>
      <c r="O48" s="153"/>
      <c r="P48" s="153"/>
      <c r="Q48" s="153"/>
      <c r="R48" s="153"/>
      <c r="S48" s="153"/>
      <c r="T48" s="153"/>
    </row>
    <row r="49" spans="1:20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47"/>
      <c r="K49" s="11" t="s">
        <v>38</v>
      </c>
      <c r="L49" s="113"/>
      <c r="M49" s="113"/>
      <c r="N49" s="115"/>
      <c r="O49" s="153"/>
      <c r="P49" s="153"/>
      <c r="Q49" s="153"/>
      <c r="R49" s="153"/>
      <c r="S49" s="153"/>
      <c r="T49" s="153"/>
    </row>
    <row r="50" spans="1:20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47"/>
      <c r="K50" s="11" t="s">
        <v>39</v>
      </c>
      <c r="L50" s="113"/>
      <c r="M50" s="113"/>
      <c r="N50" s="115"/>
      <c r="O50" s="153"/>
      <c r="P50" s="153"/>
      <c r="Q50" s="153"/>
      <c r="R50" s="153"/>
      <c r="S50" s="153"/>
      <c r="T50" s="153"/>
    </row>
    <row r="51" spans="1:20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47"/>
      <c r="K51" s="11" t="s">
        <v>40</v>
      </c>
      <c r="L51" s="113"/>
      <c r="M51" s="113"/>
      <c r="N51" s="115"/>
      <c r="O51" s="153"/>
      <c r="P51" s="153"/>
      <c r="Q51" s="153"/>
      <c r="R51" s="153"/>
      <c r="S51" s="153"/>
      <c r="T51" s="153"/>
    </row>
    <row r="52" spans="1:20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150"/>
      <c r="H52" s="150"/>
      <c r="I52" s="151"/>
      <c r="K52" s="12" t="s">
        <v>41</v>
      </c>
      <c r="L52" s="118"/>
      <c r="M52" s="118"/>
      <c r="N52" s="119"/>
      <c r="O52" s="153"/>
      <c r="P52" s="153"/>
      <c r="Q52" s="153"/>
      <c r="R52" s="153"/>
      <c r="S52" s="153"/>
      <c r="T52" s="153"/>
    </row>
    <row r="53" spans="1:20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  <c r="O53" s="153"/>
      <c r="P53" s="153"/>
      <c r="Q53" s="153"/>
    </row>
    <row r="54" spans="1:20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O54" s="153"/>
      <c r="P54" s="153"/>
      <c r="Q54" s="153"/>
      <c r="R54" s="153"/>
      <c r="S54" s="153"/>
      <c r="T54" s="153"/>
    </row>
    <row r="55" spans="1:20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  <c r="O55" s="153"/>
      <c r="P55" s="153"/>
      <c r="Q55" s="153"/>
      <c r="R55" s="153"/>
      <c r="S55" s="153"/>
      <c r="T55" s="153"/>
    </row>
    <row r="56" spans="1:20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  <c r="O56" s="153"/>
      <c r="P56" s="153"/>
      <c r="Q56" s="153"/>
      <c r="R56" s="153"/>
      <c r="S56" s="153"/>
      <c r="T56" s="153"/>
    </row>
    <row r="57" spans="1:20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  <c r="O57" s="153"/>
      <c r="P57" s="153"/>
      <c r="Q57" s="153"/>
      <c r="R57" s="153"/>
      <c r="S57" s="153"/>
      <c r="T57" s="153"/>
    </row>
    <row r="58" spans="1:20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  <c r="O58" s="153"/>
      <c r="P58" s="153"/>
      <c r="Q58" s="153"/>
      <c r="R58" s="153"/>
      <c r="S58" s="153"/>
      <c r="T58" s="153"/>
    </row>
    <row r="59" spans="1:20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  <c r="O59" s="153"/>
      <c r="P59" s="153"/>
      <c r="Q59" s="153"/>
    </row>
    <row r="60" spans="1:20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O60" s="153"/>
      <c r="P60" s="153"/>
      <c r="Q60" s="153"/>
      <c r="R60" s="153"/>
      <c r="S60" s="153"/>
      <c r="T60" s="153"/>
    </row>
    <row r="61" spans="1:20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  <c r="O61" s="153"/>
      <c r="P61" s="153"/>
      <c r="Q61" s="153"/>
      <c r="R61" s="153"/>
      <c r="S61" s="153"/>
      <c r="T61" s="153"/>
    </row>
    <row r="62" spans="1:20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  <c r="O62" s="153"/>
      <c r="P62" s="153"/>
      <c r="Q62" s="153"/>
      <c r="R62" s="153"/>
      <c r="S62" s="153"/>
      <c r="T62" s="153"/>
    </row>
    <row r="63" spans="1:20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  <c r="O63" s="153"/>
      <c r="P63" s="153"/>
      <c r="Q63" s="153"/>
      <c r="R63" s="153"/>
      <c r="S63" s="153"/>
      <c r="T63" s="153"/>
    </row>
    <row r="64" spans="1:20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  <c r="O64" s="153"/>
      <c r="P64" s="153"/>
      <c r="Q64" s="153"/>
    </row>
    <row r="65" spans="1:20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O65" s="153"/>
      <c r="P65" s="153"/>
      <c r="Q65" s="153"/>
      <c r="R65" s="153"/>
      <c r="S65" s="153"/>
      <c r="T65" s="153"/>
    </row>
    <row r="66" spans="1:20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  <c r="O66" s="153"/>
      <c r="P66" s="153"/>
      <c r="Q66" s="153"/>
      <c r="R66" s="153"/>
      <c r="S66" s="153"/>
      <c r="T66" s="153"/>
    </row>
    <row r="67" spans="1:20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  <c r="O67" s="153"/>
      <c r="P67" s="153"/>
      <c r="Q67" s="153"/>
      <c r="R67" s="153"/>
      <c r="S67" s="153"/>
      <c r="T67" s="153"/>
    </row>
    <row r="68" spans="1:20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  <c r="O68" s="153"/>
      <c r="P68" s="153"/>
      <c r="Q68" s="153"/>
      <c r="R68" s="153"/>
      <c r="S68" s="153"/>
      <c r="T68" s="153"/>
    </row>
    <row r="69" spans="1:20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O69" s="153"/>
      <c r="P69" s="153"/>
      <c r="Q69" s="153"/>
      <c r="R69" s="6"/>
      <c r="S69" s="6"/>
    </row>
    <row r="70" spans="1:20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  <c r="O70" s="153"/>
      <c r="P70" s="153"/>
      <c r="Q70" s="153"/>
    </row>
    <row r="71" spans="1:20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  <c r="O71" s="153"/>
      <c r="P71" s="153"/>
      <c r="Q71" s="153"/>
    </row>
    <row r="72" spans="1:20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  <c r="O72" s="153"/>
      <c r="P72" s="153"/>
      <c r="Q72" s="153"/>
    </row>
    <row r="73" spans="1:20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  <c r="O73" s="153"/>
      <c r="P73" s="153"/>
      <c r="Q73" s="153"/>
    </row>
    <row r="74" spans="1:20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  <c r="O74" s="153"/>
      <c r="P74" s="153"/>
      <c r="Q74" s="153"/>
    </row>
    <row r="75" spans="1:20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O75" s="153"/>
      <c r="P75" s="153"/>
      <c r="Q75" s="153"/>
      <c r="R75" s="6"/>
      <c r="S75" s="6"/>
    </row>
    <row r="76" spans="1:20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  <c r="O76" s="153"/>
      <c r="P76" s="153"/>
      <c r="Q76" s="153"/>
    </row>
    <row r="77" spans="1:20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  <c r="O77" s="153"/>
      <c r="P77" s="153"/>
      <c r="Q77" s="153"/>
    </row>
    <row r="78" spans="1:20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O78" s="153"/>
      <c r="P78" s="153"/>
      <c r="Q78" s="153"/>
      <c r="R78" s="6"/>
      <c r="S78" s="6"/>
    </row>
    <row r="79" spans="1:20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  <c r="O79" s="153"/>
      <c r="P79" s="153"/>
      <c r="Q79" s="153"/>
    </row>
    <row r="80" spans="1:20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  <c r="O80" s="153"/>
      <c r="P80" s="153"/>
      <c r="Q80" s="153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O81" s="153"/>
      <c r="P81" s="153"/>
      <c r="Q81" s="153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  <c r="O82" s="153"/>
      <c r="P82" s="153"/>
      <c r="Q82" s="153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  <c r="O83" s="153"/>
      <c r="P83" s="153"/>
      <c r="Q83" s="153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O84" s="153"/>
      <c r="P84" s="153"/>
      <c r="Q84" s="153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  <c r="O85" s="153"/>
      <c r="P85" s="153"/>
      <c r="Q85" s="15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  <c r="O86" s="153"/>
      <c r="P86" s="153"/>
      <c r="Q86" s="15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  <c r="O87" s="153"/>
      <c r="P87" s="153"/>
      <c r="Q87" s="153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  <c r="O88" s="153"/>
      <c r="P88" s="153"/>
      <c r="Q88" s="153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O89" s="153"/>
      <c r="P89" s="153"/>
      <c r="Q89" s="153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  <c r="O90" s="153"/>
      <c r="P90" s="153"/>
      <c r="Q90" s="153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S92"/>
  <sheetViews>
    <sheetView zoomScale="85" zoomScaleNormal="85" workbookViewId="0">
      <selection activeCell="L82" sqref="L8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89</v>
      </c>
      <c r="B2" s="26">
        <f>'Noviembre 2021'!B2</f>
        <v>2021</v>
      </c>
      <c r="C2" s="25"/>
      <c r="D2" s="25"/>
      <c r="F2" s="44" t="str">
        <f>A2</f>
        <v>MES: DICIEMBRE</v>
      </c>
      <c r="G2" s="45">
        <f>'Noviembre 2021'!G2</f>
        <v>2020</v>
      </c>
      <c r="K2" s="1" t="str">
        <f>A2</f>
        <v>MES: DICIEMBRE</v>
      </c>
      <c r="L2" s="3"/>
      <c r="M2" s="1" t="str">
        <f>'Noviembre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3"/>
      <c r="M19" s="143"/>
      <c r="N19" s="144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3"/>
      <c r="M20" s="143"/>
      <c r="N20" s="144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5"/>
      <c r="M21" s="145"/>
      <c r="N21" s="146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47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47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47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47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47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47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47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47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150"/>
      <c r="H52" s="150"/>
      <c r="I52" s="151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/>
  </sheetPr>
  <dimension ref="A1:S92"/>
  <sheetViews>
    <sheetView showWhiteSpace="0" zoomScaleNormal="100" workbookViewId="0">
      <selection activeCell="H92" sqref="H9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80</v>
      </c>
      <c r="B2" s="26" t="s">
        <v>106</v>
      </c>
      <c r="C2" s="25"/>
      <c r="D2" s="25"/>
      <c r="F2" s="44" t="str">
        <f>A2</f>
        <v xml:space="preserve"> TRIMESTRAL</v>
      </c>
      <c r="G2" s="45" t="s">
        <v>95</v>
      </c>
      <c r="K2" s="1" t="str">
        <f>F2</f>
        <v xml:space="preserve"> TRIMESTRAL</v>
      </c>
      <c r="L2" s="3"/>
      <c r="M2" s="1" t="s">
        <v>107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128"/>
      <c r="C19" s="128"/>
      <c r="D19" s="129"/>
      <c r="E19" s="20"/>
      <c r="F19" s="68" t="s">
        <v>14</v>
      </c>
      <c r="G19" s="132"/>
      <c r="H19" s="132"/>
      <c r="I19" s="133"/>
      <c r="K19" s="10" t="s">
        <v>14</v>
      </c>
      <c r="L19" s="137"/>
      <c r="M19" s="137"/>
      <c r="N19" s="139"/>
    </row>
    <row r="20" spans="1:19" ht="13.5" thickBot="1" x14ac:dyDescent="0.25">
      <c r="A20" s="39" t="s">
        <v>15</v>
      </c>
      <c r="B20" s="128"/>
      <c r="C20" s="128"/>
      <c r="D20" s="129"/>
      <c r="E20" s="20"/>
      <c r="F20" s="68" t="s">
        <v>15</v>
      </c>
      <c r="G20" s="132"/>
      <c r="H20" s="132"/>
      <c r="I20" s="133"/>
      <c r="K20" s="11" t="s">
        <v>15</v>
      </c>
      <c r="L20" s="137"/>
      <c r="M20" s="137"/>
      <c r="N20" s="139"/>
    </row>
    <row r="21" spans="1:19" ht="13.5" thickBot="1" x14ac:dyDescent="0.25">
      <c r="A21" s="40" t="s">
        <v>16</v>
      </c>
      <c r="B21" s="130"/>
      <c r="C21" s="130"/>
      <c r="D21" s="131"/>
      <c r="E21" s="20"/>
      <c r="F21" s="69" t="s">
        <v>16</v>
      </c>
      <c r="G21" s="134"/>
      <c r="H21" s="134"/>
      <c r="I21" s="135"/>
      <c r="K21" s="12" t="s">
        <v>16</v>
      </c>
      <c r="L21" s="138"/>
      <c r="M21" s="138"/>
      <c r="N21" s="14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4"/>
      <c r="C37" s="34"/>
      <c r="D37" s="34"/>
      <c r="E37" s="20"/>
      <c r="F37" s="73" t="s">
        <v>27</v>
      </c>
      <c r="G37" s="112"/>
      <c r="H37" s="112"/>
      <c r="I37" s="112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4"/>
      <c r="C38" s="34"/>
      <c r="D38" s="34"/>
      <c r="E38" s="20"/>
      <c r="F38" s="68" t="s">
        <v>28</v>
      </c>
      <c r="G38" s="112"/>
      <c r="H38" s="112"/>
      <c r="I38" s="112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4"/>
      <c r="C39" s="34"/>
      <c r="D39" s="34"/>
      <c r="E39" s="20"/>
      <c r="F39" s="68" t="s">
        <v>29</v>
      </c>
      <c r="G39" s="112"/>
      <c r="H39" s="112"/>
      <c r="I39" s="112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4"/>
      <c r="C40" s="34"/>
      <c r="D40" s="34"/>
      <c r="E40" s="20"/>
      <c r="F40" s="68" t="s">
        <v>30</v>
      </c>
      <c r="G40" s="112"/>
      <c r="H40" s="112"/>
      <c r="I40" s="112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4"/>
      <c r="E41" s="20"/>
      <c r="F41" s="69" t="s">
        <v>31</v>
      </c>
      <c r="G41" s="112"/>
      <c r="H41" s="112"/>
      <c r="I41" s="112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41"/>
      <c r="M44" s="141"/>
      <c r="N44" s="142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43"/>
      <c r="M45" s="143"/>
      <c r="N45" s="144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43"/>
      <c r="M46" s="143"/>
      <c r="N46" s="144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43"/>
      <c r="M47" s="143"/>
      <c r="N47" s="144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43"/>
      <c r="M48" s="143"/>
      <c r="N48" s="144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43"/>
      <c r="M49" s="143"/>
      <c r="N49" s="144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43"/>
      <c r="M50" s="143"/>
      <c r="N50" s="144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43"/>
      <c r="M51" s="143"/>
      <c r="N51" s="144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45"/>
      <c r="M52" s="145"/>
      <c r="N52" s="146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3"/>
    <pageSetUpPr fitToPage="1"/>
  </sheetPr>
  <dimension ref="A1:T92"/>
  <sheetViews>
    <sheetView zoomScale="80" zoomScaleNormal="80" zoomScaleSheetLayoutView="85" workbookViewId="0">
      <selection activeCell="B6" sqref="B6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5" style="24" bestFit="1" customWidth="1"/>
    <col min="4" max="4" width="10.5703125" style="24" customWidth="1"/>
    <col min="5" max="5" width="9.140625" style="2"/>
    <col min="6" max="6" width="22.140625" style="43" bestFit="1" customWidth="1"/>
    <col min="7" max="7" width="12.42578125" style="43" bestFit="1" customWidth="1"/>
    <col min="8" max="8" width="14.42578125" style="43" bestFit="1" customWidth="1"/>
    <col min="9" max="9" width="10.7109375" style="43" customWidth="1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8" x14ac:dyDescent="0.2">
      <c r="A2" s="25" t="s">
        <v>94</v>
      </c>
      <c r="B2" s="26">
        <f>'Diciembre 2021'!B2</f>
        <v>2021</v>
      </c>
      <c r="C2" s="25"/>
      <c r="D2" s="25"/>
      <c r="F2" s="44" t="str">
        <f>A2</f>
        <v>MES: AÑO</v>
      </c>
      <c r="G2" s="45">
        <f>'Diciembre 2021'!G2</f>
        <v>2020</v>
      </c>
      <c r="K2" s="1" t="str">
        <f>A2</f>
        <v>MES: AÑO</v>
      </c>
      <c r="L2" s="3"/>
      <c r="M2" s="1" t="str">
        <f>'Diciembre 2021'!M2</f>
        <v>2021/2020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>
        <v>576348</v>
      </c>
      <c r="C6" s="85">
        <v>585538166.60044158</v>
      </c>
      <c r="D6" s="85">
        <v>391747</v>
      </c>
      <c r="E6" s="20"/>
      <c r="F6" s="50" t="s">
        <v>1</v>
      </c>
      <c r="G6" s="51">
        <v>617000</v>
      </c>
      <c r="H6" s="51">
        <v>603404282.16418672</v>
      </c>
      <c r="I6" s="51">
        <v>436061</v>
      </c>
      <c r="K6" s="98" t="s">
        <v>1</v>
      </c>
      <c r="L6" s="99">
        <v>-6.5886547811993545E-2</v>
      </c>
      <c r="M6" s="99">
        <v>-2.9608864391326595E-2</v>
      </c>
      <c r="N6" s="99">
        <v>-0.10162339672660481</v>
      </c>
      <c r="O6" s="6"/>
      <c r="P6" s="6"/>
      <c r="Q6" s="6"/>
      <c r="R6" s="6"/>
    </row>
    <row r="7" spans="1:18" ht="12" customHeight="1" thickBot="1" x14ac:dyDescent="0.25">
      <c r="B7" s="37"/>
      <c r="C7" s="37"/>
      <c r="D7" s="111"/>
      <c r="E7" s="20"/>
      <c r="F7" s="52"/>
      <c r="G7" s="53"/>
      <c r="H7" s="53"/>
      <c r="I7" s="53"/>
      <c r="L7" s="100"/>
      <c r="M7" s="100"/>
      <c r="N7" s="100"/>
    </row>
    <row r="8" spans="1:18" ht="13.5" thickBot="1" x14ac:dyDescent="0.25">
      <c r="A8" s="86" t="s">
        <v>4</v>
      </c>
      <c r="B8" s="87">
        <v>68701</v>
      </c>
      <c r="C8" s="87">
        <v>61019294.514003441</v>
      </c>
      <c r="D8" s="87">
        <v>46016</v>
      </c>
      <c r="E8" s="20"/>
      <c r="F8" s="54" t="s">
        <v>4</v>
      </c>
      <c r="G8" s="51">
        <v>64758</v>
      </c>
      <c r="H8" s="51">
        <v>50430641.636755839</v>
      </c>
      <c r="I8" s="55">
        <v>45952</v>
      </c>
      <c r="K8" s="101" t="s">
        <v>4</v>
      </c>
      <c r="L8" s="99">
        <v>6.0888230025633927E-2</v>
      </c>
      <c r="M8" s="99">
        <v>0.20996466698790073</v>
      </c>
      <c r="N8" s="99">
        <v>1.3927576601671099E-3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5163</v>
      </c>
      <c r="C9" s="30">
        <v>4424395.176077228</v>
      </c>
      <c r="D9" s="31">
        <v>2722</v>
      </c>
      <c r="E9" s="21"/>
      <c r="F9" s="56" t="s">
        <v>5</v>
      </c>
      <c r="G9" s="57">
        <v>5202</v>
      </c>
      <c r="H9" s="57">
        <v>4245286.1533803968</v>
      </c>
      <c r="I9" s="58">
        <v>2691</v>
      </c>
      <c r="K9" s="7" t="s">
        <v>5</v>
      </c>
      <c r="L9" s="102">
        <v>-7.4971164936562529E-3</v>
      </c>
      <c r="M9" s="102">
        <v>4.2190094195231564E-2</v>
      </c>
      <c r="N9" s="102">
        <v>1.1519881085098493E-2</v>
      </c>
    </row>
    <row r="10" spans="1:18" ht="13.5" thickBot="1" x14ac:dyDescent="0.25">
      <c r="A10" s="32" t="s">
        <v>6</v>
      </c>
      <c r="B10" s="30">
        <v>15137</v>
      </c>
      <c r="C10" s="30">
        <v>9219815.6811976172</v>
      </c>
      <c r="D10" s="31">
        <v>12971</v>
      </c>
      <c r="E10" s="20"/>
      <c r="F10" s="59" t="s">
        <v>6</v>
      </c>
      <c r="G10" s="79">
        <v>12858</v>
      </c>
      <c r="H10" s="79">
        <v>8201533.3347487375</v>
      </c>
      <c r="I10" s="80">
        <v>10823</v>
      </c>
      <c r="K10" s="8" t="s">
        <v>6</v>
      </c>
      <c r="L10" s="113">
        <v>0.17724373930626847</v>
      </c>
      <c r="M10" s="113">
        <v>0.1241575574819116</v>
      </c>
      <c r="N10" s="115">
        <v>0.19846622932643454</v>
      </c>
    </row>
    <row r="11" spans="1:18" ht="13.5" thickBot="1" x14ac:dyDescent="0.25">
      <c r="A11" s="32" t="s">
        <v>7</v>
      </c>
      <c r="B11" s="30">
        <v>3301</v>
      </c>
      <c r="C11" s="30">
        <v>3151589.6129069608</v>
      </c>
      <c r="D11" s="31">
        <v>2163</v>
      </c>
      <c r="E11" s="20"/>
      <c r="F11" s="59" t="s">
        <v>7</v>
      </c>
      <c r="G11" s="79">
        <v>4579</v>
      </c>
      <c r="H11" s="79">
        <v>3993957.9095183914</v>
      </c>
      <c r="I11" s="80">
        <v>3136</v>
      </c>
      <c r="K11" s="8" t="s">
        <v>7</v>
      </c>
      <c r="L11" s="113">
        <v>-0.27910024022712387</v>
      </c>
      <c r="M11" s="113">
        <v>-0.21091065947487841</v>
      </c>
      <c r="N11" s="115">
        <v>-0.3102678571428571</v>
      </c>
    </row>
    <row r="12" spans="1:18" ht="13.5" thickBot="1" x14ac:dyDescent="0.25">
      <c r="A12" s="32" t="s">
        <v>8</v>
      </c>
      <c r="B12" s="30">
        <v>3581</v>
      </c>
      <c r="C12" s="30">
        <v>3118455.2245806246</v>
      </c>
      <c r="D12" s="31">
        <v>2466</v>
      </c>
      <c r="E12" s="20"/>
      <c r="F12" s="59" t="s">
        <v>8</v>
      </c>
      <c r="G12" s="79">
        <v>3968</v>
      </c>
      <c r="H12" s="79">
        <v>3065098.7389671449</v>
      </c>
      <c r="I12" s="80">
        <v>2954</v>
      </c>
      <c r="K12" s="8" t="s">
        <v>8</v>
      </c>
      <c r="L12" s="113">
        <v>-9.7530241935483875E-2</v>
      </c>
      <c r="M12" s="113">
        <v>1.7407754254422203E-2</v>
      </c>
      <c r="N12" s="115">
        <v>-0.16519972918077186</v>
      </c>
    </row>
    <row r="13" spans="1:18" ht="13.5" thickBot="1" x14ac:dyDescent="0.25">
      <c r="A13" s="32" t="s">
        <v>9</v>
      </c>
      <c r="B13" s="30">
        <v>5723</v>
      </c>
      <c r="C13" s="30">
        <v>2811260.8804316455</v>
      </c>
      <c r="D13" s="31">
        <v>4393</v>
      </c>
      <c r="E13" s="20"/>
      <c r="F13" s="59" t="s">
        <v>9</v>
      </c>
      <c r="G13" s="79">
        <v>5961</v>
      </c>
      <c r="H13" s="79">
        <v>2685565.7860011924</v>
      </c>
      <c r="I13" s="80">
        <v>4475</v>
      </c>
      <c r="K13" s="8" t="s">
        <v>9</v>
      </c>
      <c r="L13" s="113">
        <v>-3.9926186881395709E-2</v>
      </c>
      <c r="M13" s="113">
        <v>4.6803952852561892E-2</v>
      </c>
      <c r="N13" s="115">
        <v>-1.8324022346368762E-2</v>
      </c>
    </row>
    <row r="14" spans="1:18" ht="13.5" thickBot="1" x14ac:dyDescent="0.25">
      <c r="A14" s="32" t="s">
        <v>10</v>
      </c>
      <c r="B14" s="30">
        <v>2829</v>
      </c>
      <c r="C14" s="30">
        <v>3411908.9505346576</v>
      </c>
      <c r="D14" s="31">
        <v>1600</v>
      </c>
      <c r="E14" s="20"/>
      <c r="F14" s="59" t="s">
        <v>10</v>
      </c>
      <c r="G14" s="79">
        <v>2564</v>
      </c>
      <c r="H14" s="79">
        <v>3020003.8133724537</v>
      </c>
      <c r="I14" s="80">
        <v>1733</v>
      </c>
      <c r="K14" s="8" t="s">
        <v>10</v>
      </c>
      <c r="L14" s="113">
        <v>0.10335413416536654</v>
      </c>
      <c r="M14" s="113">
        <v>0.12976974910656214</v>
      </c>
      <c r="N14" s="115">
        <v>-7.6745527986151196E-2</v>
      </c>
    </row>
    <row r="15" spans="1:18" ht="13.5" thickBot="1" x14ac:dyDescent="0.25">
      <c r="A15" s="32" t="s">
        <v>11</v>
      </c>
      <c r="B15" s="30">
        <v>7926</v>
      </c>
      <c r="C15" s="30">
        <v>6023432.7095981762</v>
      </c>
      <c r="D15" s="31">
        <v>5839</v>
      </c>
      <c r="E15" s="20"/>
      <c r="F15" s="59" t="s">
        <v>11</v>
      </c>
      <c r="G15" s="79">
        <v>9620</v>
      </c>
      <c r="H15" s="79">
        <v>7284661.9235263746</v>
      </c>
      <c r="I15" s="80">
        <v>6517</v>
      </c>
      <c r="K15" s="8" t="s">
        <v>11</v>
      </c>
      <c r="L15" s="113">
        <v>-0.17609147609147613</v>
      </c>
      <c r="M15" s="113">
        <v>-0.17313490003633003</v>
      </c>
      <c r="N15" s="115">
        <v>-0.10403559920208683</v>
      </c>
    </row>
    <row r="16" spans="1:18" ht="13.5" thickBot="1" x14ac:dyDescent="0.25">
      <c r="A16" s="33" t="s">
        <v>12</v>
      </c>
      <c r="B16" s="34">
        <v>25041</v>
      </c>
      <c r="C16" s="34">
        <v>28858436.278676532</v>
      </c>
      <c r="D16" s="35">
        <v>13862</v>
      </c>
      <c r="E16" s="20"/>
      <c r="F16" s="60" t="s">
        <v>12</v>
      </c>
      <c r="G16" s="109">
        <v>20006</v>
      </c>
      <c r="H16" s="109">
        <v>17934533.97724114</v>
      </c>
      <c r="I16" s="110">
        <v>13623</v>
      </c>
      <c r="K16" s="9" t="s">
        <v>12</v>
      </c>
      <c r="L16" s="116">
        <v>0.25167449765070482</v>
      </c>
      <c r="M16" s="116">
        <v>0.60909875412975811</v>
      </c>
      <c r="N16" s="117">
        <v>1.7543859649122862E-2</v>
      </c>
    </row>
    <row r="17" spans="1:18" ht="13.5" thickBot="1" x14ac:dyDescent="0.25">
      <c r="B17" s="127"/>
      <c r="C17" s="127"/>
      <c r="D17" s="127"/>
      <c r="E17" s="20"/>
      <c r="F17" s="63"/>
      <c r="G17" s="136"/>
      <c r="H17" s="136"/>
      <c r="I17" s="136"/>
      <c r="L17" s="106"/>
      <c r="M17" s="106"/>
      <c r="N17" s="106"/>
    </row>
    <row r="18" spans="1:18" ht="13.5" thickBot="1" x14ac:dyDescent="0.25">
      <c r="A18" s="88" t="s">
        <v>13</v>
      </c>
      <c r="B18" s="89">
        <v>26219</v>
      </c>
      <c r="C18" s="89">
        <v>29771529.625652075</v>
      </c>
      <c r="D18" s="89">
        <v>20205</v>
      </c>
      <c r="E18" s="20"/>
      <c r="F18" s="65" t="s">
        <v>13</v>
      </c>
      <c r="G18" s="66">
        <v>25720</v>
      </c>
      <c r="H18" s="66">
        <v>31033572.916383237</v>
      </c>
      <c r="I18" s="67">
        <v>18562</v>
      </c>
      <c r="K18" s="107" t="s">
        <v>13</v>
      </c>
      <c r="L18" s="108">
        <v>1.9401244167962739E-2</v>
      </c>
      <c r="M18" s="108">
        <v>-4.066703160901286E-2</v>
      </c>
      <c r="N18" s="120">
        <v>8.8514168731817611E-2</v>
      </c>
    </row>
    <row r="19" spans="1:18" ht="13.5" thickBot="1" x14ac:dyDescent="0.25">
      <c r="A19" s="38" t="s">
        <v>14</v>
      </c>
      <c r="B19" s="128">
        <v>1613</v>
      </c>
      <c r="C19" s="128">
        <v>3102378.1783641106</v>
      </c>
      <c r="D19" s="129">
        <v>880</v>
      </c>
      <c r="E19" s="20"/>
      <c r="F19" s="68" t="s">
        <v>14</v>
      </c>
      <c r="G19" s="132">
        <v>1529</v>
      </c>
      <c r="H19" s="132">
        <v>2701396.5702066291</v>
      </c>
      <c r="I19" s="133">
        <v>752</v>
      </c>
      <c r="K19" s="10" t="s">
        <v>14</v>
      </c>
      <c r="L19" s="137">
        <v>5.4937867887508096E-2</v>
      </c>
      <c r="M19" s="137">
        <v>0.14843492902147659</v>
      </c>
      <c r="N19" s="137">
        <v>0.17021276595744683</v>
      </c>
    </row>
    <row r="20" spans="1:18" ht="13.5" thickBot="1" x14ac:dyDescent="0.25">
      <c r="A20" s="39" t="s">
        <v>15</v>
      </c>
      <c r="B20" s="128">
        <v>1238</v>
      </c>
      <c r="C20" s="128">
        <v>1178133.2478547497</v>
      </c>
      <c r="D20" s="129">
        <v>1048</v>
      </c>
      <c r="E20" s="20"/>
      <c r="F20" s="68" t="s">
        <v>15</v>
      </c>
      <c r="G20" s="132">
        <v>2144</v>
      </c>
      <c r="H20" s="132">
        <v>1923413.999732316</v>
      </c>
      <c r="I20" s="133">
        <v>1737</v>
      </c>
      <c r="K20" s="11" t="s">
        <v>15</v>
      </c>
      <c r="L20" s="137">
        <v>-0.4225746268656716</v>
      </c>
      <c r="M20" s="137">
        <v>-0.38747807387348121</v>
      </c>
      <c r="N20" s="137">
        <v>-0.39666090961427747</v>
      </c>
    </row>
    <row r="21" spans="1:18" ht="13.5" thickBot="1" x14ac:dyDescent="0.25">
      <c r="A21" s="40" t="s">
        <v>16</v>
      </c>
      <c r="B21" s="130">
        <v>23368</v>
      </c>
      <c r="C21" s="130">
        <v>25491018.199433215</v>
      </c>
      <c r="D21" s="131">
        <v>18277</v>
      </c>
      <c r="E21" s="20"/>
      <c r="F21" s="69" t="s">
        <v>16</v>
      </c>
      <c r="G21" s="134">
        <v>22047</v>
      </c>
      <c r="H21" s="134">
        <v>26408762.346444294</v>
      </c>
      <c r="I21" s="135">
        <v>16073</v>
      </c>
      <c r="K21" s="12" t="s">
        <v>16</v>
      </c>
      <c r="L21" s="138">
        <v>5.9917449086043462E-2</v>
      </c>
      <c r="M21" s="138">
        <v>-3.4751501602824808E-2</v>
      </c>
      <c r="N21" s="138">
        <v>0.13712437006159406</v>
      </c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7516</v>
      </c>
      <c r="C23" s="85">
        <v>10823988.37013391</v>
      </c>
      <c r="D23" s="85">
        <v>4652</v>
      </c>
      <c r="E23" s="20"/>
      <c r="F23" s="54" t="s">
        <v>17</v>
      </c>
      <c r="G23" s="51">
        <v>8187</v>
      </c>
      <c r="H23" s="51">
        <v>10964298.786826313</v>
      </c>
      <c r="I23" s="55">
        <v>5045</v>
      </c>
      <c r="K23" s="101" t="s">
        <v>17</v>
      </c>
      <c r="L23" s="99">
        <v>-8.1959203615487919E-2</v>
      </c>
      <c r="M23" s="99">
        <v>-1.279702600416055E-2</v>
      </c>
      <c r="N23" s="99">
        <v>-7.7898909811694783E-2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7516</v>
      </c>
      <c r="C24" s="34">
        <v>10823988.37013391</v>
      </c>
      <c r="D24" s="35">
        <v>4652</v>
      </c>
      <c r="E24" s="20"/>
      <c r="F24" s="71" t="s">
        <v>18</v>
      </c>
      <c r="G24" s="61">
        <v>8187</v>
      </c>
      <c r="H24" s="61">
        <v>10964298.786826313</v>
      </c>
      <c r="I24" s="62">
        <v>5045</v>
      </c>
      <c r="K24" s="13" t="s">
        <v>18</v>
      </c>
      <c r="L24" s="104">
        <v>-8.1959203615487919E-2</v>
      </c>
      <c r="M24" s="104">
        <v>-1.279702600416055E-2</v>
      </c>
      <c r="N24" s="105">
        <v>-7.7898909811694783E-2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1992</v>
      </c>
      <c r="C26" s="85">
        <v>1230165.0829917579</v>
      </c>
      <c r="D26" s="85">
        <v>1469</v>
      </c>
      <c r="E26" s="20"/>
      <c r="F26" s="50" t="s">
        <v>19</v>
      </c>
      <c r="G26" s="51">
        <v>3571</v>
      </c>
      <c r="H26" s="51">
        <v>1712560.2945992921</v>
      </c>
      <c r="I26" s="55">
        <v>2995</v>
      </c>
      <c r="K26" s="98" t="s">
        <v>19</v>
      </c>
      <c r="L26" s="99">
        <v>-0.44217306076729213</v>
      </c>
      <c r="M26" s="99">
        <v>-0.28168071695274588</v>
      </c>
      <c r="N26" s="99">
        <v>-0.50951585976627711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1992</v>
      </c>
      <c r="C27" s="34">
        <v>1230165.0829917579</v>
      </c>
      <c r="D27" s="35">
        <v>1469</v>
      </c>
      <c r="E27" s="20"/>
      <c r="F27" s="72" t="s">
        <v>20</v>
      </c>
      <c r="G27" s="61">
        <v>3571</v>
      </c>
      <c r="H27" s="61">
        <v>1712560.2945992921</v>
      </c>
      <c r="I27" s="62">
        <v>2995</v>
      </c>
      <c r="K27" s="14" t="s">
        <v>20</v>
      </c>
      <c r="L27" s="104">
        <v>-0.44217306076729213</v>
      </c>
      <c r="M27" s="104">
        <v>-0.28168071695274588</v>
      </c>
      <c r="N27" s="105">
        <v>-0.50951585976627711</v>
      </c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8982</v>
      </c>
      <c r="C29" s="85">
        <v>6081801.9737777058</v>
      </c>
      <c r="D29" s="85">
        <v>6207</v>
      </c>
      <c r="E29" s="20"/>
      <c r="F29" s="50" t="s">
        <v>21</v>
      </c>
      <c r="G29" s="51">
        <v>29045</v>
      </c>
      <c r="H29" s="51">
        <v>15492408.985206563</v>
      </c>
      <c r="I29" s="55">
        <v>22636</v>
      </c>
      <c r="K29" s="98" t="s">
        <v>21</v>
      </c>
      <c r="L29" s="99">
        <v>-0.690755723876743</v>
      </c>
      <c r="M29" s="99">
        <v>-0.60743342242093434</v>
      </c>
      <c r="N29" s="99">
        <v>-0.72579077575543383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4234</v>
      </c>
      <c r="C30" s="30">
        <v>2557656.4103983901</v>
      </c>
      <c r="D30" s="31">
        <v>3130</v>
      </c>
      <c r="E30" s="20"/>
      <c r="F30" s="73" t="s">
        <v>22</v>
      </c>
      <c r="G30" s="57">
        <v>12840</v>
      </c>
      <c r="H30" s="57">
        <v>7370259.6341644563</v>
      </c>
      <c r="I30" s="58">
        <v>9900</v>
      </c>
      <c r="K30" s="15" t="s">
        <v>22</v>
      </c>
      <c r="L30" s="102">
        <v>-0.6702492211838007</v>
      </c>
      <c r="M30" s="102">
        <v>-0.65297607718695461</v>
      </c>
      <c r="N30" s="103">
        <v>-0.68383838383838391</v>
      </c>
    </row>
    <row r="31" spans="1:18" ht="13.5" thickBot="1" x14ac:dyDescent="0.25">
      <c r="A31" s="94" t="s">
        <v>23</v>
      </c>
      <c r="B31" s="34">
        <v>4748</v>
      </c>
      <c r="C31" s="34">
        <v>3524145.5633793157</v>
      </c>
      <c r="D31" s="35">
        <v>3077</v>
      </c>
      <c r="E31" s="20"/>
      <c r="F31" s="73" t="s">
        <v>23</v>
      </c>
      <c r="G31" s="74">
        <v>16205</v>
      </c>
      <c r="H31" s="74">
        <v>8122149.3510421058</v>
      </c>
      <c r="I31" s="75">
        <v>12736</v>
      </c>
      <c r="K31" s="16" t="s">
        <v>23</v>
      </c>
      <c r="L31" s="104">
        <v>-0.70700401110768274</v>
      </c>
      <c r="M31" s="104">
        <v>-0.56610677653604669</v>
      </c>
      <c r="N31" s="105">
        <v>-0.75840138190954776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18966</v>
      </c>
      <c r="C33" s="85">
        <v>16526702.780256491</v>
      </c>
      <c r="D33" s="85">
        <v>13473</v>
      </c>
      <c r="E33" s="20"/>
      <c r="F33" s="54" t="s">
        <v>24</v>
      </c>
      <c r="G33" s="51">
        <v>19857</v>
      </c>
      <c r="H33" s="51">
        <v>15639134.579819079</v>
      </c>
      <c r="I33" s="55">
        <v>14916</v>
      </c>
      <c r="K33" s="101" t="s">
        <v>24</v>
      </c>
      <c r="L33" s="99">
        <v>-4.4870826408823117E-2</v>
      </c>
      <c r="M33" s="99">
        <v>5.675302529736781E-2</v>
      </c>
      <c r="N33" s="99">
        <v>-9.6741753821399823E-2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18966</v>
      </c>
      <c r="C34" s="34">
        <v>16526702.780256491</v>
      </c>
      <c r="D34" s="35">
        <v>13473</v>
      </c>
      <c r="E34" s="20"/>
      <c r="F34" s="71" t="s">
        <v>25</v>
      </c>
      <c r="G34" s="61">
        <v>19857</v>
      </c>
      <c r="H34" s="61">
        <v>15639134.579819079</v>
      </c>
      <c r="I34" s="62">
        <v>14916</v>
      </c>
      <c r="K34" s="13" t="s">
        <v>25</v>
      </c>
      <c r="L34" s="104">
        <v>-4.4870826408823117E-2</v>
      </c>
      <c r="M34" s="104">
        <v>5.675302529736781E-2</v>
      </c>
      <c r="N34" s="105">
        <v>-9.6741753821399823E-2</v>
      </c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45137</v>
      </c>
      <c r="C36" s="85">
        <v>38784677.582048409</v>
      </c>
      <c r="D36" s="85">
        <v>31037</v>
      </c>
      <c r="E36" s="20"/>
      <c r="F36" s="50" t="s">
        <v>26</v>
      </c>
      <c r="G36" s="51">
        <v>30192</v>
      </c>
      <c r="H36" s="51">
        <v>33193163.557352372</v>
      </c>
      <c r="I36" s="55">
        <v>20833</v>
      </c>
      <c r="K36" s="98" t="s">
        <v>26</v>
      </c>
      <c r="L36" s="99">
        <v>0.49499867514573404</v>
      </c>
      <c r="M36" s="99">
        <v>0.1684537846184746</v>
      </c>
      <c r="N36" s="114">
        <v>0.48979983679738881</v>
      </c>
    </row>
    <row r="37" spans="1:18" ht="13.5" thickBot="1" x14ac:dyDescent="0.25">
      <c r="A37" s="38" t="s">
        <v>27</v>
      </c>
      <c r="B37" s="34">
        <v>2268</v>
      </c>
      <c r="C37" s="34">
        <v>2943065.561940081</v>
      </c>
      <c r="D37" s="34">
        <v>1481</v>
      </c>
      <c r="E37" s="20"/>
      <c r="F37" s="73" t="s">
        <v>27</v>
      </c>
      <c r="G37" s="112">
        <v>2168</v>
      </c>
      <c r="H37" s="112">
        <v>2341399.7430580254</v>
      </c>
      <c r="I37" s="112">
        <v>1515</v>
      </c>
      <c r="K37" s="10" t="s">
        <v>27</v>
      </c>
      <c r="L37" s="102">
        <v>4.6125461254612476E-2</v>
      </c>
      <c r="M37" s="102">
        <v>0.25696843124115132</v>
      </c>
      <c r="N37" s="103">
        <v>-2.2442244224422425E-2</v>
      </c>
    </row>
    <row r="38" spans="1:18" ht="13.5" thickBot="1" x14ac:dyDescent="0.25">
      <c r="A38" s="39" t="s">
        <v>28</v>
      </c>
      <c r="B38" s="34">
        <v>3809</v>
      </c>
      <c r="C38" s="34">
        <v>5437097.2920185113</v>
      </c>
      <c r="D38" s="34">
        <v>1903</v>
      </c>
      <c r="E38" s="20"/>
      <c r="F38" s="68" t="s">
        <v>28</v>
      </c>
      <c r="G38" s="112">
        <v>2899</v>
      </c>
      <c r="H38" s="112">
        <v>4581525.520820478</v>
      </c>
      <c r="I38" s="112">
        <v>1273</v>
      </c>
      <c r="K38" s="11" t="s">
        <v>28</v>
      </c>
      <c r="L38" s="113">
        <v>0.31390134529147984</v>
      </c>
      <c r="M38" s="113">
        <v>0.18674386234670903</v>
      </c>
      <c r="N38" s="115">
        <v>0.49489395129615077</v>
      </c>
    </row>
    <row r="39" spans="1:18" ht="13.5" thickBot="1" x14ac:dyDescent="0.25">
      <c r="A39" s="39" t="s">
        <v>29</v>
      </c>
      <c r="B39" s="34">
        <v>3377</v>
      </c>
      <c r="C39" s="34">
        <v>3117490.0928360829</v>
      </c>
      <c r="D39" s="34">
        <v>2537</v>
      </c>
      <c r="E39" s="20"/>
      <c r="F39" s="68" t="s">
        <v>29</v>
      </c>
      <c r="G39" s="112">
        <v>2428</v>
      </c>
      <c r="H39" s="112">
        <v>2735058.3813248575</v>
      </c>
      <c r="I39" s="112">
        <v>1643</v>
      </c>
      <c r="K39" s="11" t="s">
        <v>29</v>
      </c>
      <c r="L39" s="113">
        <v>0.39085667215815478</v>
      </c>
      <c r="M39" s="113">
        <v>0.13982579462379752</v>
      </c>
      <c r="N39" s="115">
        <v>0.54412659768715765</v>
      </c>
    </row>
    <row r="40" spans="1:18" ht="13.5" thickBot="1" x14ac:dyDescent="0.25">
      <c r="A40" s="39" t="s">
        <v>30</v>
      </c>
      <c r="B40" s="34">
        <v>20321</v>
      </c>
      <c r="C40" s="34">
        <v>15440340.701164573</v>
      </c>
      <c r="D40" s="34">
        <v>15589</v>
      </c>
      <c r="E40" s="20"/>
      <c r="F40" s="68" t="s">
        <v>30</v>
      </c>
      <c r="G40" s="112">
        <v>12214</v>
      </c>
      <c r="H40" s="112">
        <v>13150703.163602868</v>
      </c>
      <c r="I40" s="112">
        <v>9766</v>
      </c>
      <c r="K40" s="11" t="s">
        <v>30</v>
      </c>
      <c r="L40" s="113">
        <v>0.66374652038644189</v>
      </c>
      <c r="M40" s="113">
        <v>0.17410761303613964</v>
      </c>
      <c r="N40" s="115">
        <v>0.59625230391152972</v>
      </c>
    </row>
    <row r="41" spans="1:18" ht="13.5" thickBot="1" x14ac:dyDescent="0.25">
      <c r="A41" s="40" t="s">
        <v>31</v>
      </c>
      <c r="B41" s="34">
        <v>15362</v>
      </c>
      <c r="C41" s="34">
        <v>11846683.934089161</v>
      </c>
      <c r="D41" s="34">
        <v>9527</v>
      </c>
      <c r="E41" s="20"/>
      <c r="F41" s="69" t="s">
        <v>31</v>
      </c>
      <c r="G41" s="112">
        <v>10483</v>
      </c>
      <c r="H41" s="112">
        <v>10384476.748546142</v>
      </c>
      <c r="I41" s="112">
        <v>6636</v>
      </c>
      <c r="K41" s="12" t="s">
        <v>31</v>
      </c>
      <c r="L41" s="118">
        <v>0.46542020414003615</v>
      </c>
      <c r="M41" s="118">
        <v>0.14080701617900315</v>
      </c>
      <c r="N41" s="119">
        <v>0.43565400843881852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35698</v>
      </c>
      <c r="C43" s="85">
        <v>33382414.535967737</v>
      </c>
      <c r="D43" s="85">
        <v>27242</v>
      </c>
      <c r="E43" s="20"/>
      <c r="F43" s="50" t="s">
        <v>32</v>
      </c>
      <c r="G43" s="51">
        <v>39520</v>
      </c>
      <c r="H43" s="51">
        <v>38499315.539679378</v>
      </c>
      <c r="I43" s="55">
        <v>30010</v>
      </c>
      <c r="K43" s="98" t="s">
        <v>32</v>
      </c>
      <c r="L43" s="99">
        <v>-9.6710526315789469E-2</v>
      </c>
      <c r="M43" s="99">
        <v>-0.13290888245631016</v>
      </c>
      <c r="N43" s="99">
        <v>-9.2235921359546835E-2</v>
      </c>
    </row>
    <row r="44" spans="1:18" ht="13.5" thickBot="1" x14ac:dyDescent="0.25">
      <c r="A44" s="38" t="s">
        <v>33</v>
      </c>
      <c r="B44" s="30">
        <v>1013</v>
      </c>
      <c r="C44" s="30">
        <v>421496.4264476368</v>
      </c>
      <c r="D44" s="31">
        <v>940</v>
      </c>
      <c r="E44" s="20"/>
      <c r="F44" s="76" t="s">
        <v>33</v>
      </c>
      <c r="G44" s="112">
        <v>1687</v>
      </c>
      <c r="H44" s="112">
        <v>1155661.7943359034</v>
      </c>
      <c r="I44" s="147">
        <v>1422</v>
      </c>
      <c r="K44" s="10" t="s">
        <v>33</v>
      </c>
      <c r="L44" s="102">
        <v>-0.39952578541790162</v>
      </c>
      <c r="M44" s="102">
        <v>-0.63527700879836724</v>
      </c>
      <c r="N44" s="103">
        <v>-0.33895921237693394</v>
      </c>
    </row>
    <row r="45" spans="1:18" ht="13.5" thickBot="1" x14ac:dyDescent="0.25">
      <c r="A45" s="39" t="s">
        <v>34</v>
      </c>
      <c r="B45" s="30">
        <v>5124</v>
      </c>
      <c r="C45" s="30">
        <v>5666648.7488009743</v>
      </c>
      <c r="D45" s="31">
        <v>3796</v>
      </c>
      <c r="E45" s="20"/>
      <c r="F45" s="77" t="s">
        <v>34</v>
      </c>
      <c r="G45" s="112">
        <v>5818</v>
      </c>
      <c r="H45" s="112">
        <v>7252923.7672002362</v>
      </c>
      <c r="I45" s="147">
        <v>4186</v>
      </c>
      <c r="K45" s="11" t="s">
        <v>34</v>
      </c>
      <c r="L45" s="113">
        <v>-0.11928497765555168</v>
      </c>
      <c r="M45" s="113">
        <v>-0.21870835394311516</v>
      </c>
      <c r="N45" s="115">
        <v>-9.3167701863353991E-2</v>
      </c>
    </row>
    <row r="46" spans="1:18" ht="13.5" thickBot="1" x14ac:dyDescent="0.25">
      <c r="A46" s="39" t="s">
        <v>35</v>
      </c>
      <c r="B46" s="30">
        <v>2839</v>
      </c>
      <c r="C46" s="30">
        <v>2096356.4277227398</v>
      </c>
      <c r="D46" s="31">
        <v>1878</v>
      </c>
      <c r="E46" s="20"/>
      <c r="F46" s="77" t="s">
        <v>35</v>
      </c>
      <c r="G46" s="112">
        <v>2291</v>
      </c>
      <c r="H46" s="112">
        <v>1797611.0912593794</v>
      </c>
      <c r="I46" s="147">
        <v>1618</v>
      </c>
      <c r="K46" s="11" t="s">
        <v>35</v>
      </c>
      <c r="L46" s="113">
        <v>0.23919685726756867</v>
      </c>
      <c r="M46" s="113">
        <v>0.16619019426168746</v>
      </c>
      <c r="N46" s="115">
        <v>0.16069221260815825</v>
      </c>
    </row>
    <row r="47" spans="1:18" ht="13.5" thickBot="1" x14ac:dyDescent="0.25">
      <c r="A47" s="39" t="s">
        <v>36</v>
      </c>
      <c r="B47" s="30">
        <v>7587</v>
      </c>
      <c r="C47" s="30">
        <v>7459396.6778559517</v>
      </c>
      <c r="D47" s="31">
        <v>6328</v>
      </c>
      <c r="E47" s="20"/>
      <c r="F47" s="77" t="s">
        <v>36</v>
      </c>
      <c r="G47" s="112">
        <v>9460</v>
      </c>
      <c r="H47" s="112">
        <v>9575071.7928326428</v>
      </c>
      <c r="I47" s="147">
        <v>7629</v>
      </c>
      <c r="K47" s="11" t="s">
        <v>36</v>
      </c>
      <c r="L47" s="113">
        <v>-0.1979915433403806</v>
      </c>
      <c r="M47" s="113">
        <v>-0.22095657983059358</v>
      </c>
      <c r="N47" s="115">
        <v>-0.17053349062786738</v>
      </c>
    </row>
    <row r="48" spans="1:18" ht="13.5" thickBot="1" x14ac:dyDescent="0.25">
      <c r="A48" s="39" t="s">
        <v>37</v>
      </c>
      <c r="B48" s="30">
        <v>3511</v>
      </c>
      <c r="C48" s="30">
        <v>3976676.5473436043</v>
      </c>
      <c r="D48" s="31">
        <v>1886</v>
      </c>
      <c r="E48" s="20"/>
      <c r="F48" s="77" t="s">
        <v>37</v>
      </c>
      <c r="G48" s="112">
        <v>3129</v>
      </c>
      <c r="H48" s="112">
        <v>3174296.1303722337</v>
      </c>
      <c r="I48" s="147">
        <v>1908</v>
      </c>
      <c r="K48" s="11" t="s">
        <v>37</v>
      </c>
      <c r="L48" s="113">
        <v>0.12208373282198792</v>
      </c>
      <c r="M48" s="113">
        <v>0.25277427940451158</v>
      </c>
      <c r="N48" s="115">
        <v>-1.1530398322851187E-2</v>
      </c>
    </row>
    <row r="49" spans="1:20" ht="13.5" thickBot="1" x14ac:dyDescent="0.25">
      <c r="A49" s="39" t="s">
        <v>38</v>
      </c>
      <c r="B49" s="30">
        <v>4080</v>
      </c>
      <c r="C49" s="30">
        <v>2929414.0394807197</v>
      </c>
      <c r="D49" s="31">
        <v>3556</v>
      </c>
      <c r="E49" s="20"/>
      <c r="F49" s="77" t="s">
        <v>38</v>
      </c>
      <c r="G49" s="112">
        <v>4096</v>
      </c>
      <c r="H49" s="112">
        <v>3013944.5653333305</v>
      </c>
      <c r="I49" s="147">
        <v>3447</v>
      </c>
      <c r="K49" s="11" t="s">
        <v>38</v>
      </c>
      <c r="L49" s="113">
        <v>-3.90625E-3</v>
      </c>
      <c r="M49" s="113">
        <v>-2.8046476642234475E-2</v>
      </c>
      <c r="N49" s="115">
        <v>3.1621700029010658E-2</v>
      </c>
    </row>
    <row r="50" spans="1:20" ht="13.5" thickBot="1" x14ac:dyDescent="0.25">
      <c r="A50" s="39" t="s">
        <v>39</v>
      </c>
      <c r="B50" s="30">
        <v>1469</v>
      </c>
      <c r="C50" s="30">
        <v>1888055.269436161</v>
      </c>
      <c r="D50" s="31">
        <v>1035</v>
      </c>
      <c r="E50" s="20"/>
      <c r="F50" s="77" t="s">
        <v>39</v>
      </c>
      <c r="G50" s="112">
        <v>1184</v>
      </c>
      <c r="H50" s="112">
        <v>1904825.4599741951</v>
      </c>
      <c r="I50" s="147">
        <v>700</v>
      </c>
      <c r="K50" s="11" t="s">
        <v>39</v>
      </c>
      <c r="L50" s="113">
        <v>0.24070945945945943</v>
      </c>
      <c r="M50" s="113">
        <v>-8.8040562720436144E-3</v>
      </c>
      <c r="N50" s="115">
        <v>0.47857142857142865</v>
      </c>
    </row>
    <row r="51" spans="1:20" ht="13.5" thickBot="1" x14ac:dyDescent="0.25">
      <c r="A51" s="39" t="s">
        <v>40</v>
      </c>
      <c r="B51" s="30">
        <v>8203</v>
      </c>
      <c r="C51" s="30">
        <v>7371368.3862819392</v>
      </c>
      <c r="D51" s="31">
        <v>6382</v>
      </c>
      <c r="E51" s="20"/>
      <c r="F51" s="77" t="s">
        <v>40</v>
      </c>
      <c r="G51" s="112">
        <v>9839</v>
      </c>
      <c r="H51" s="112">
        <v>8904770.6094100941</v>
      </c>
      <c r="I51" s="147">
        <v>7451</v>
      </c>
      <c r="K51" s="11" t="s">
        <v>40</v>
      </c>
      <c r="L51" s="113">
        <v>-0.16627706067689807</v>
      </c>
      <c r="M51" s="113">
        <v>-0.1722000813258161</v>
      </c>
      <c r="N51" s="115">
        <v>-0.14347067507717082</v>
      </c>
    </row>
    <row r="52" spans="1:20" ht="13.5" thickBot="1" x14ac:dyDescent="0.25">
      <c r="A52" s="40" t="s">
        <v>41</v>
      </c>
      <c r="B52" s="34">
        <v>1872</v>
      </c>
      <c r="C52" s="34">
        <v>1573002.0125980098</v>
      </c>
      <c r="D52" s="35">
        <v>1441</v>
      </c>
      <c r="E52" s="20"/>
      <c r="F52" s="78" t="s">
        <v>41</v>
      </c>
      <c r="G52" s="150">
        <v>2016</v>
      </c>
      <c r="H52" s="150">
        <v>1720210.3289613663</v>
      </c>
      <c r="I52" s="151">
        <v>1649</v>
      </c>
      <c r="K52" s="12" t="s">
        <v>41</v>
      </c>
      <c r="L52" s="118">
        <v>-7.1428571428571397E-2</v>
      </c>
      <c r="M52" s="118">
        <v>-8.5575765872908383E-2</v>
      </c>
      <c r="N52" s="119">
        <v>-0.12613705275924803</v>
      </c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101075</v>
      </c>
      <c r="C54" s="85">
        <v>133767047.15949804</v>
      </c>
      <c r="D54" s="85">
        <v>62384</v>
      </c>
      <c r="E54" s="20"/>
      <c r="F54" s="50" t="s">
        <v>42</v>
      </c>
      <c r="G54" s="51">
        <v>117151</v>
      </c>
      <c r="H54" s="51">
        <v>140182933.55339718</v>
      </c>
      <c r="I54" s="55">
        <v>79951</v>
      </c>
      <c r="K54" s="98" t="s">
        <v>42</v>
      </c>
      <c r="L54" s="99">
        <v>-0.13722460755776733</v>
      </c>
      <c r="M54" s="99">
        <v>-4.5767956421423173E-2</v>
      </c>
      <c r="N54" s="99">
        <v>-0.21972207977386149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77445</v>
      </c>
      <c r="C55" s="30">
        <v>105919404.2582114</v>
      </c>
      <c r="D55" s="31">
        <v>46688</v>
      </c>
      <c r="E55" s="20"/>
      <c r="F55" s="73" t="s">
        <v>43</v>
      </c>
      <c r="G55" s="57">
        <v>95018</v>
      </c>
      <c r="H55" s="57">
        <v>113827991.08921501</v>
      </c>
      <c r="I55" s="58">
        <v>65072</v>
      </c>
      <c r="K55" s="10" t="s">
        <v>43</v>
      </c>
      <c r="L55" s="102">
        <v>-0.18494390536529925</v>
      </c>
      <c r="M55" s="102">
        <v>-6.9478401185215422E-2</v>
      </c>
      <c r="N55" s="103">
        <v>-0.28251782640767154</v>
      </c>
      <c r="R55" s="6"/>
      <c r="S55" s="6"/>
      <c r="T55" s="6"/>
    </row>
    <row r="56" spans="1:20" ht="13.5" thickBot="1" x14ac:dyDescent="0.25">
      <c r="A56" s="39" t="s">
        <v>44</v>
      </c>
      <c r="B56" s="30">
        <v>6772</v>
      </c>
      <c r="C56" s="30">
        <v>6913555.5172414239</v>
      </c>
      <c r="D56" s="31">
        <v>5024</v>
      </c>
      <c r="E56" s="20"/>
      <c r="F56" s="68" t="s">
        <v>44</v>
      </c>
      <c r="G56" s="79">
        <v>6921</v>
      </c>
      <c r="H56" s="79">
        <v>7141315.6553136064</v>
      </c>
      <c r="I56" s="80">
        <v>5384</v>
      </c>
      <c r="K56" s="11" t="s">
        <v>44</v>
      </c>
      <c r="L56" s="102">
        <v>-2.1528680826470192E-2</v>
      </c>
      <c r="M56" s="102">
        <v>-3.1893302168027549E-2</v>
      </c>
      <c r="N56" s="103">
        <v>-6.6864784546805334E-2</v>
      </c>
      <c r="R56" s="6"/>
      <c r="S56" s="6"/>
      <c r="T56" s="6"/>
    </row>
    <row r="57" spans="1:20" ht="13.5" thickBot="1" x14ac:dyDescent="0.25">
      <c r="A57" s="39" t="s">
        <v>45</v>
      </c>
      <c r="B57" s="30">
        <v>3436</v>
      </c>
      <c r="C57" s="30">
        <v>4353621.2985813757</v>
      </c>
      <c r="D57" s="31">
        <v>1774</v>
      </c>
      <c r="E57" s="20"/>
      <c r="F57" s="68" t="s">
        <v>45</v>
      </c>
      <c r="G57" s="79">
        <v>3345</v>
      </c>
      <c r="H57" s="79">
        <v>4699648.5134234037</v>
      </c>
      <c r="I57" s="80">
        <v>1550</v>
      </c>
      <c r="K57" s="11" t="s">
        <v>45</v>
      </c>
      <c r="L57" s="102">
        <v>2.7204783258594878E-2</v>
      </c>
      <c r="M57" s="102">
        <v>-7.3628317916475061E-2</v>
      </c>
      <c r="N57" s="103">
        <v>0.14451612903225808</v>
      </c>
      <c r="R57" s="6"/>
      <c r="S57" s="6"/>
      <c r="T57" s="6"/>
    </row>
    <row r="58" spans="1:20" ht="13.5" thickBot="1" x14ac:dyDescent="0.25">
      <c r="A58" s="40" t="s">
        <v>46</v>
      </c>
      <c r="B58" s="34">
        <v>13422</v>
      </c>
      <c r="C58" s="34">
        <v>16580466.085463837</v>
      </c>
      <c r="D58" s="35">
        <v>8898</v>
      </c>
      <c r="E58" s="20"/>
      <c r="F58" s="69" t="s">
        <v>46</v>
      </c>
      <c r="G58" s="74">
        <v>11867</v>
      </c>
      <c r="H58" s="74">
        <v>14513978.295445159</v>
      </c>
      <c r="I58" s="75">
        <v>7945</v>
      </c>
      <c r="K58" s="12" t="s">
        <v>46</v>
      </c>
      <c r="L58" s="104">
        <v>0.13103564506614984</v>
      </c>
      <c r="M58" s="104">
        <v>0.14237914291681086</v>
      </c>
      <c r="N58" s="105">
        <v>0.11994965387035861</v>
      </c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63449</v>
      </c>
      <c r="C60" s="85">
        <v>50543340.215706967</v>
      </c>
      <c r="D60" s="85">
        <v>47865</v>
      </c>
      <c r="E60" s="20"/>
      <c r="F60" s="50" t="s">
        <v>47</v>
      </c>
      <c r="G60" s="51">
        <v>56381</v>
      </c>
      <c r="H60" s="51">
        <v>44193038.891797498</v>
      </c>
      <c r="I60" s="55">
        <v>42193</v>
      </c>
      <c r="K60" s="98" t="s">
        <v>47</v>
      </c>
      <c r="L60" s="99">
        <v>0.12536138060694202</v>
      </c>
      <c r="M60" s="99">
        <v>0.14369460628081243</v>
      </c>
      <c r="N60" s="99">
        <v>0.13442988173393688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9274</v>
      </c>
      <c r="C61" s="30">
        <v>7193245.0810887478</v>
      </c>
      <c r="D61" s="31">
        <v>6614</v>
      </c>
      <c r="E61" s="20"/>
      <c r="F61" s="73" t="s">
        <v>48</v>
      </c>
      <c r="G61" s="57">
        <v>10460</v>
      </c>
      <c r="H61" s="57">
        <v>7038036.4593806155</v>
      </c>
      <c r="I61" s="58">
        <v>8016</v>
      </c>
      <c r="K61" s="10" t="s">
        <v>48</v>
      </c>
      <c r="L61" s="102">
        <v>-0.11338432122370934</v>
      </c>
      <c r="M61" s="102">
        <v>2.2052830019268166E-2</v>
      </c>
      <c r="N61" s="103">
        <v>-0.17490019960079839</v>
      </c>
    </row>
    <row r="62" spans="1:20" ht="13.5" thickBot="1" x14ac:dyDescent="0.25">
      <c r="A62" s="39" t="s">
        <v>49</v>
      </c>
      <c r="B62" s="30">
        <v>7247</v>
      </c>
      <c r="C62" s="30">
        <v>9186811.5754674189</v>
      </c>
      <c r="D62" s="31">
        <v>2573</v>
      </c>
      <c r="E62" s="20"/>
      <c r="F62" s="68" t="s">
        <v>49</v>
      </c>
      <c r="G62" s="79">
        <v>4996</v>
      </c>
      <c r="H62" s="79">
        <v>5948654.1723004524</v>
      </c>
      <c r="I62" s="80">
        <v>2080</v>
      </c>
      <c r="K62" s="11" t="s">
        <v>49</v>
      </c>
      <c r="L62" s="102">
        <v>0.45056044835868692</v>
      </c>
      <c r="M62" s="102">
        <v>0.54435126154168612</v>
      </c>
      <c r="N62" s="103">
        <v>0.2370192307692307</v>
      </c>
    </row>
    <row r="63" spans="1:20" ht="13.5" thickBot="1" x14ac:dyDescent="0.25">
      <c r="A63" s="40" t="s">
        <v>50</v>
      </c>
      <c r="B63" s="34">
        <v>46928</v>
      </c>
      <c r="C63" s="34">
        <v>34163283.5591508</v>
      </c>
      <c r="D63" s="35">
        <v>38678</v>
      </c>
      <c r="E63" s="20"/>
      <c r="F63" s="69" t="s">
        <v>50</v>
      </c>
      <c r="G63" s="74">
        <v>40925</v>
      </c>
      <c r="H63" s="74">
        <v>31206348.260116428</v>
      </c>
      <c r="I63" s="75">
        <v>32097</v>
      </c>
      <c r="K63" s="12" t="s">
        <v>50</v>
      </c>
      <c r="L63" s="104">
        <v>0.14668295662797792</v>
      </c>
      <c r="M63" s="104">
        <v>9.475428763363225E-2</v>
      </c>
      <c r="N63" s="105">
        <v>0.20503473844907627</v>
      </c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5961</v>
      </c>
      <c r="C65" s="85">
        <v>7598261.6179652112</v>
      </c>
      <c r="D65" s="85">
        <v>2497</v>
      </c>
      <c r="E65" s="20"/>
      <c r="F65" s="50" t="s">
        <v>51</v>
      </c>
      <c r="G65" s="51">
        <v>3686</v>
      </c>
      <c r="H65" s="51">
        <v>4170173.687829474</v>
      </c>
      <c r="I65" s="55">
        <v>1866</v>
      </c>
      <c r="K65" s="98" t="s">
        <v>51</v>
      </c>
      <c r="L65" s="99">
        <v>0.61720021703743888</v>
      </c>
      <c r="M65" s="99">
        <v>0.82204919668945875</v>
      </c>
      <c r="N65" s="99">
        <v>0.33815648445873525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4533</v>
      </c>
      <c r="C66" s="30">
        <v>5474761.8651482146</v>
      </c>
      <c r="D66" s="31">
        <v>1599</v>
      </c>
      <c r="E66" s="20"/>
      <c r="F66" s="73" t="s">
        <v>52</v>
      </c>
      <c r="G66" s="57">
        <v>2182</v>
      </c>
      <c r="H66" s="57">
        <v>2537402.9987797458</v>
      </c>
      <c r="I66" s="58">
        <v>897</v>
      </c>
      <c r="K66" s="10" t="s">
        <v>52</v>
      </c>
      <c r="L66" s="102">
        <v>1.0774518790100824</v>
      </c>
      <c r="M66" s="102">
        <v>1.1576241014064634</v>
      </c>
      <c r="N66" s="103">
        <v>0.78260869565217384</v>
      </c>
    </row>
    <row r="67" spans="1:18" ht="13.5" thickBot="1" x14ac:dyDescent="0.25">
      <c r="A67" s="40" t="s">
        <v>53</v>
      </c>
      <c r="B67" s="34">
        <v>1428</v>
      </c>
      <c r="C67" s="34">
        <v>2123499.7528169965</v>
      </c>
      <c r="D67" s="35">
        <v>898</v>
      </c>
      <c r="E67" s="20"/>
      <c r="F67" s="69" t="s">
        <v>53</v>
      </c>
      <c r="G67" s="74">
        <v>1504</v>
      </c>
      <c r="H67" s="74">
        <v>1632770.689049728</v>
      </c>
      <c r="I67" s="75">
        <v>969</v>
      </c>
      <c r="K67" s="12" t="s">
        <v>53</v>
      </c>
      <c r="L67" s="104">
        <v>-5.0531914893616969E-2</v>
      </c>
      <c r="M67" s="104">
        <v>0.30054989782605213</v>
      </c>
      <c r="N67" s="105">
        <v>-7.3271413828689402E-2</v>
      </c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27004</v>
      </c>
      <c r="C69" s="85">
        <v>24083520.55762355</v>
      </c>
      <c r="D69" s="85">
        <v>20935</v>
      </c>
      <c r="E69" s="20"/>
      <c r="F69" s="50" t="s">
        <v>54</v>
      </c>
      <c r="G69" s="51">
        <v>32877</v>
      </c>
      <c r="H69" s="51">
        <v>30503929.280037757</v>
      </c>
      <c r="I69" s="55">
        <v>26084</v>
      </c>
      <c r="K69" s="98" t="s">
        <v>54</v>
      </c>
      <c r="L69" s="99">
        <v>-0.17863552027253093</v>
      </c>
      <c r="M69" s="99">
        <v>-0.21047808836272841</v>
      </c>
      <c r="N69" s="99">
        <v>-0.19740070541328014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9635</v>
      </c>
      <c r="C70" s="30">
        <v>7659262.2245680084</v>
      </c>
      <c r="D70" s="31">
        <v>7323</v>
      </c>
      <c r="E70" s="20"/>
      <c r="F70" s="73" t="s">
        <v>55</v>
      </c>
      <c r="G70" s="57">
        <v>12543</v>
      </c>
      <c r="H70" s="57">
        <v>9519264.2571091354</v>
      </c>
      <c r="I70" s="58">
        <v>10325</v>
      </c>
      <c r="K70" s="10" t="s">
        <v>55</v>
      </c>
      <c r="L70" s="102">
        <v>-0.23184246193095748</v>
      </c>
      <c r="M70" s="102">
        <v>-0.19539346553511716</v>
      </c>
      <c r="N70" s="103">
        <v>-0.29075060532687647</v>
      </c>
    </row>
    <row r="71" spans="1:18" ht="13.5" thickBot="1" x14ac:dyDescent="0.25">
      <c r="A71" s="39" t="s">
        <v>56</v>
      </c>
      <c r="B71" s="30">
        <v>1970</v>
      </c>
      <c r="C71" s="30">
        <v>1359258.1558437273</v>
      </c>
      <c r="D71" s="31">
        <v>1484</v>
      </c>
      <c r="E71" s="20"/>
      <c r="F71" s="68" t="s">
        <v>56</v>
      </c>
      <c r="G71" s="79">
        <v>2444</v>
      </c>
      <c r="H71" s="79">
        <v>1835224.1074734619</v>
      </c>
      <c r="I71" s="80">
        <v>1984</v>
      </c>
      <c r="K71" s="11" t="s">
        <v>56</v>
      </c>
      <c r="L71" s="102">
        <v>-0.19394435351882156</v>
      </c>
      <c r="M71" s="102">
        <v>-0.25935031568705413</v>
      </c>
      <c r="N71" s="103">
        <v>-0.25201612903225812</v>
      </c>
    </row>
    <row r="72" spans="1:18" ht="13.5" thickBot="1" x14ac:dyDescent="0.25">
      <c r="A72" s="39" t="s">
        <v>57</v>
      </c>
      <c r="B72" s="30">
        <v>2340</v>
      </c>
      <c r="C72" s="30">
        <v>2079865.2921393281</v>
      </c>
      <c r="D72" s="31">
        <v>1847</v>
      </c>
      <c r="E72" s="20"/>
      <c r="F72" s="68" t="s">
        <v>57</v>
      </c>
      <c r="G72" s="79">
        <v>1973</v>
      </c>
      <c r="H72" s="79">
        <v>2135325.3630586681</v>
      </c>
      <c r="I72" s="80">
        <v>1548</v>
      </c>
      <c r="K72" s="11" t="s">
        <v>57</v>
      </c>
      <c r="L72" s="102">
        <v>0.18601115053218442</v>
      </c>
      <c r="M72" s="102">
        <v>-2.5972655914084375E-2</v>
      </c>
      <c r="N72" s="103">
        <v>0.1931524547803618</v>
      </c>
    </row>
    <row r="73" spans="1:18" ht="13.5" thickBot="1" x14ac:dyDescent="0.25">
      <c r="A73" s="40" t="s">
        <v>58</v>
      </c>
      <c r="B73" s="34">
        <v>13059</v>
      </c>
      <c r="C73" s="34">
        <v>12985134.885072486</v>
      </c>
      <c r="D73" s="35">
        <v>10281</v>
      </c>
      <c r="E73" s="20"/>
      <c r="F73" s="69" t="s">
        <v>58</v>
      </c>
      <c r="G73" s="74">
        <v>15917</v>
      </c>
      <c r="H73" s="74">
        <v>17014115.552396491</v>
      </c>
      <c r="I73" s="75">
        <v>12227</v>
      </c>
      <c r="K73" s="12" t="s">
        <v>58</v>
      </c>
      <c r="L73" s="104">
        <v>-0.17955644907960044</v>
      </c>
      <c r="M73" s="104">
        <v>-0.23680223958256297</v>
      </c>
      <c r="N73" s="105">
        <v>-0.15915596630408113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85685</v>
      </c>
      <c r="C75" s="85">
        <v>95303755.322275668</v>
      </c>
      <c r="D75" s="85">
        <v>53323</v>
      </c>
      <c r="E75" s="20"/>
      <c r="F75" s="50" t="s">
        <v>59</v>
      </c>
      <c r="G75" s="51">
        <v>90314</v>
      </c>
      <c r="H75" s="51">
        <v>100416628.96437201</v>
      </c>
      <c r="I75" s="55">
        <v>60098</v>
      </c>
      <c r="K75" s="98" t="s">
        <v>59</v>
      </c>
      <c r="L75" s="99">
        <v>-5.1254512035786237E-2</v>
      </c>
      <c r="M75" s="99">
        <v>-5.0916603104754654E-2</v>
      </c>
      <c r="N75" s="99">
        <v>-0.11273253685646778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85685</v>
      </c>
      <c r="C76" s="34">
        <v>95303755.322275668</v>
      </c>
      <c r="D76" s="35">
        <v>53323</v>
      </c>
      <c r="E76" s="20"/>
      <c r="F76" s="72" t="s">
        <v>60</v>
      </c>
      <c r="G76" s="61">
        <v>90314</v>
      </c>
      <c r="H76" s="61">
        <v>100416628.96437201</v>
      </c>
      <c r="I76" s="62">
        <v>60098</v>
      </c>
      <c r="K76" s="14" t="s">
        <v>60</v>
      </c>
      <c r="L76" s="104">
        <v>-5.1254512035786237E-2</v>
      </c>
      <c r="M76" s="104">
        <v>-5.0916603104754654E-2</v>
      </c>
      <c r="N76" s="105">
        <v>-0.11273253685646778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40934</v>
      </c>
      <c r="C78" s="85">
        <v>33238764.824689552</v>
      </c>
      <c r="D78" s="85">
        <v>24336</v>
      </c>
      <c r="E78" s="20"/>
      <c r="F78" s="50" t="s">
        <v>61</v>
      </c>
      <c r="G78" s="51">
        <v>47807</v>
      </c>
      <c r="H78" s="51">
        <v>34687110.695545271</v>
      </c>
      <c r="I78" s="55">
        <v>28237</v>
      </c>
      <c r="K78" s="98" t="s">
        <v>61</v>
      </c>
      <c r="L78" s="99">
        <v>-0.14376555734515861</v>
      </c>
      <c r="M78" s="99">
        <v>-4.1754583815530211E-2</v>
      </c>
      <c r="N78" s="99">
        <v>-0.13815206997910545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40934</v>
      </c>
      <c r="C79" s="34">
        <v>33238764.824689552</v>
      </c>
      <c r="D79" s="35">
        <v>24336</v>
      </c>
      <c r="E79" s="20"/>
      <c r="F79" s="72" t="s">
        <v>62</v>
      </c>
      <c r="G79" s="61">
        <v>47807</v>
      </c>
      <c r="H79" s="61">
        <v>34687110.695545271</v>
      </c>
      <c r="I79" s="62">
        <v>28237</v>
      </c>
      <c r="K79" s="14" t="s">
        <v>62</v>
      </c>
      <c r="L79" s="104">
        <v>-0.14376555734515861</v>
      </c>
      <c r="M79" s="104">
        <v>-4.1754583815530211E-2</v>
      </c>
      <c r="N79" s="105">
        <v>-0.13815206997910545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14531</v>
      </c>
      <c r="C81" s="85">
        <v>15697368.683811855</v>
      </c>
      <c r="D81" s="85">
        <v>11371</v>
      </c>
      <c r="E81" s="20"/>
      <c r="F81" s="50" t="s">
        <v>63</v>
      </c>
      <c r="G81" s="51">
        <v>16307</v>
      </c>
      <c r="H81" s="51">
        <v>20577825.554204937</v>
      </c>
      <c r="I81" s="55">
        <v>11942</v>
      </c>
      <c r="K81" s="98" t="s">
        <v>63</v>
      </c>
      <c r="L81" s="99">
        <v>-0.10891028392714786</v>
      </c>
      <c r="M81" s="99">
        <v>-0.23717067955198967</v>
      </c>
      <c r="N81" s="99">
        <v>-4.7814436442806918E-2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14531</v>
      </c>
      <c r="C82" s="34">
        <v>15697368.683811855</v>
      </c>
      <c r="D82" s="35">
        <v>11371</v>
      </c>
      <c r="E82" s="20"/>
      <c r="F82" s="72" t="s">
        <v>64</v>
      </c>
      <c r="G82" s="61">
        <v>16307</v>
      </c>
      <c r="H82" s="61">
        <v>20577825.554204937</v>
      </c>
      <c r="I82" s="62">
        <v>11942</v>
      </c>
      <c r="K82" s="14" t="s">
        <v>64</v>
      </c>
      <c r="L82" s="104">
        <v>-0.10891028392714786</v>
      </c>
      <c r="M82" s="104">
        <v>-0.23717067955198967</v>
      </c>
      <c r="N82" s="105">
        <v>-4.7814436442806918E-2</v>
      </c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20601</v>
      </c>
      <c r="C84" s="85">
        <v>23793141.054575693</v>
      </c>
      <c r="D84" s="85">
        <v>15688</v>
      </c>
      <c r="E84" s="20"/>
      <c r="F84" s="50" t="s">
        <v>65</v>
      </c>
      <c r="G84" s="51">
        <v>26891</v>
      </c>
      <c r="H84" s="51">
        <v>26459150.87410821</v>
      </c>
      <c r="I84" s="55">
        <v>21080</v>
      </c>
      <c r="K84" s="98" t="s">
        <v>65</v>
      </c>
      <c r="L84" s="99">
        <v>-0.2339072552154996</v>
      </c>
      <c r="M84" s="99">
        <v>-0.10075946247169099</v>
      </c>
      <c r="N84" s="99">
        <v>-0.25578747628083487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6186</v>
      </c>
      <c r="C85" s="30">
        <v>5896787.2828873759</v>
      </c>
      <c r="D85" s="31">
        <v>4797</v>
      </c>
      <c r="E85" s="20"/>
      <c r="F85" s="73" t="s">
        <v>66</v>
      </c>
      <c r="G85" s="57">
        <v>6351</v>
      </c>
      <c r="H85" s="57">
        <v>7591280.208772582</v>
      </c>
      <c r="I85" s="58">
        <v>4663</v>
      </c>
      <c r="K85" s="10" t="s">
        <v>66</v>
      </c>
      <c r="L85" s="102">
        <v>-2.5980160604629154E-2</v>
      </c>
      <c r="M85" s="102">
        <v>-0.22321570002475055</v>
      </c>
      <c r="N85" s="103">
        <v>2.873686467939085E-2</v>
      </c>
    </row>
    <row r="86" spans="1:18" ht="13.5" thickBot="1" x14ac:dyDescent="0.25">
      <c r="A86" s="39" t="s">
        <v>67</v>
      </c>
      <c r="B86" s="30">
        <v>3478</v>
      </c>
      <c r="C86" s="30">
        <v>4410539.888819091</v>
      </c>
      <c r="D86" s="31">
        <v>2578</v>
      </c>
      <c r="E86" s="20"/>
      <c r="F86" s="68" t="s">
        <v>67</v>
      </c>
      <c r="G86" s="79">
        <v>4251</v>
      </c>
      <c r="H86" s="79">
        <v>4199100.2650799463</v>
      </c>
      <c r="I86" s="80">
        <v>3327</v>
      </c>
      <c r="K86" s="11" t="s">
        <v>67</v>
      </c>
      <c r="L86" s="102">
        <v>-0.18183956716066807</v>
      </c>
      <c r="M86" s="102">
        <v>5.0353554426288305E-2</v>
      </c>
      <c r="N86" s="103">
        <v>-0.22512774271115121</v>
      </c>
    </row>
    <row r="87" spans="1:18" ht="13.5" thickBot="1" x14ac:dyDescent="0.25">
      <c r="A87" s="40" t="s">
        <v>68</v>
      </c>
      <c r="B87" s="34">
        <v>10937</v>
      </c>
      <c r="C87" s="34">
        <v>13485813.882869225</v>
      </c>
      <c r="D87" s="35">
        <v>8313</v>
      </c>
      <c r="E87" s="20"/>
      <c r="F87" s="69" t="s">
        <v>68</v>
      </c>
      <c r="G87" s="74">
        <v>16289</v>
      </c>
      <c r="H87" s="74">
        <v>14668770.40025568</v>
      </c>
      <c r="I87" s="75">
        <v>13090</v>
      </c>
      <c r="K87" s="12" t="s">
        <v>68</v>
      </c>
      <c r="L87" s="104">
        <v>-0.32856528945914421</v>
      </c>
      <c r="M87" s="104">
        <v>-8.0644558821769796E-2</v>
      </c>
      <c r="N87" s="105">
        <v>-0.36493506493506489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3897</v>
      </c>
      <c r="C89" s="85">
        <v>3892392.6994634992</v>
      </c>
      <c r="D89" s="85">
        <v>3047</v>
      </c>
      <c r="E89" s="20"/>
      <c r="F89" s="54" t="s">
        <v>69</v>
      </c>
      <c r="G89" s="51">
        <v>4736</v>
      </c>
      <c r="H89" s="51">
        <v>5248394.3662722716</v>
      </c>
      <c r="I89" s="55">
        <v>3661</v>
      </c>
      <c r="K89" s="101" t="s">
        <v>69</v>
      </c>
      <c r="L89" s="99">
        <v>-0.17715371621621623</v>
      </c>
      <c r="M89" s="99">
        <v>-0.25836504884671752</v>
      </c>
      <c r="N89" s="99">
        <v>-0.16771373941546031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3897</v>
      </c>
      <c r="C90" s="34">
        <v>3892392.6994634992</v>
      </c>
      <c r="D90" s="35">
        <v>3047</v>
      </c>
      <c r="E90" s="20"/>
      <c r="F90" s="71" t="s">
        <v>70</v>
      </c>
      <c r="G90" s="61">
        <v>4736</v>
      </c>
      <c r="H90" s="61">
        <v>5248394.3662722716</v>
      </c>
      <c r="I90" s="62">
        <v>3661</v>
      </c>
      <c r="K90" s="13" t="s">
        <v>70</v>
      </c>
      <c r="L90" s="104">
        <v>-0.17715371621621623</v>
      </c>
      <c r="M90" s="104">
        <v>-0.25836504884671752</v>
      </c>
      <c r="N90" s="105">
        <v>-0.16771373941546031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25" right="0.25" top="0.75" bottom="0.75" header="0.3" footer="0.3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workbookViewId="0">
      <selection activeCell="F6" sqref="F6:H6"/>
    </sheetView>
  </sheetViews>
  <sheetFormatPr baseColWidth="10" defaultRowHeight="15" x14ac:dyDescent="0.25"/>
  <cols>
    <col min="1" max="1" width="21.42578125" customWidth="1"/>
    <col min="2" max="2" width="14.7109375" customWidth="1"/>
    <col min="3" max="3" width="13.85546875" customWidth="1"/>
    <col min="4" max="4" width="12.85546875" customWidth="1"/>
  </cols>
  <sheetData>
    <row r="1" spans="1:9" x14ac:dyDescent="0.25">
      <c r="A1" s="22" t="s">
        <v>73</v>
      </c>
      <c r="B1" s="23" t="s">
        <v>75</v>
      </c>
      <c r="C1" s="25"/>
      <c r="D1" s="25"/>
    </row>
    <row r="2" spans="1:9" x14ac:dyDescent="0.25">
      <c r="A2" s="25" t="s">
        <v>90</v>
      </c>
      <c r="B2" s="26">
        <v>2020</v>
      </c>
      <c r="C2" s="25"/>
      <c r="D2" s="25"/>
    </row>
    <row r="3" spans="1:9" ht="16.5" thickBot="1" x14ac:dyDescent="0.35">
      <c r="A3" s="81"/>
      <c r="B3" s="24"/>
      <c r="C3" s="24"/>
      <c r="D3" s="24"/>
    </row>
    <row r="4" spans="1:9" ht="15.75" thickBot="1" x14ac:dyDescent="0.3">
      <c r="A4" s="27"/>
      <c r="B4" s="95" t="s">
        <v>72</v>
      </c>
      <c r="C4" s="82" t="s">
        <v>0</v>
      </c>
      <c r="D4" s="83" t="s">
        <v>3</v>
      </c>
    </row>
    <row r="5" spans="1:9" ht="15.75" thickBot="1" x14ac:dyDescent="0.3">
      <c r="A5" s="27"/>
      <c r="B5" s="27"/>
      <c r="C5" s="28"/>
      <c r="D5" s="27"/>
    </row>
    <row r="6" spans="1:9" ht="15.75" thickBot="1" x14ac:dyDescent="0.3">
      <c r="A6" s="84" t="s">
        <v>1</v>
      </c>
      <c r="B6" s="85">
        <f t="shared" ref="B6" si="0">+B8+B18+B23+B26+B29+B33+B36+B43+B54+B60+B65+B69+B75+B78+B81+B84+B89+B92</f>
        <v>0</v>
      </c>
      <c r="C6" s="85">
        <f>+C8+C18+C23+C26+C29+C33+C36+C43+C54+C60+C65+C69+C75+C78+C81+C84+C89+C92</f>
        <v>0</v>
      </c>
      <c r="D6" s="85">
        <f>+D8+D18+D23+D26+D29+D33+D36+D43+D54+D60+D65+D69+D75+D78+D81+D84+D89+D92</f>
        <v>0</v>
      </c>
      <c r="E6" t="s">
        <v>93</v>
      </c>
      <c r="F6" s="154"/>
      <c r="G6" s="154"/>
      <c r="H6" s="154"/>
      <c r="I6" s="152" t="s">
        <v>93</v>
      </c>
    </row>
    <row r="7" spans="1:9" ht="15.75" thickBot="1" x14ac:dyDescent="0.3">
      <c r="A7" s="24"/>
      <c r="B7" s="37"/>
      <c r="C7" s="37"/>
      <c r="D7" s="111"/>
      <c r="E7" t="s">
        <v>91</v>
      </c>
      <c r="F7" s="152"/>
      <c r="G7" s="152"/>
      <c r="H7" s="152"/>
      <c r="I7" s="152" t="s">
        <v>92</v>
      </c>
    </row>
    <row r="8" spans="1:9" ht="15.75" thickBot="1" x14ac:dyDescent="0.3">
      <c r="A8" s="86" t="s">
        <v>4</v>
      </c>
      <c r="B8" s="87">
        <f t="shared" ref="B8:C8" si="1">+B9+B10+B11+B12+B13+B14+B15+B16</f>
        <v>0</v>
      </c>
      <c r="C8" s="87">
        <f t="shared" si="1"/>
        <v>0</v>
      </c>
      <c r="D8" s="87">
        <f>+D9+D10+D11+D12+D13+D14+D15+D16</f>
        <v>0</v>
      </c>
      <c r="F8" s="152"/>
      <c r="G8" s="152"/>
      <c r="H8" s="152"/>
      <c r="I8" s="152"/>
    </row>
    <row r="9" spans="1:9" ht="15.75" thickBot="1" x14ac:dyDescent="0.3">
      <c r="A9" s="29" t="s">
        <v>5</v>
      </c>
      <c r="B9" s="30">
        <f>'Enero 2021'!B9+'Febrero 2021'!B9+'Marzo 2021'!B9+'Abril 2021'!B9+'Mayo 2021'!B9+'Junio 2021'!B9+'Julio 2021'!B9+'Agosto 2021'!B9+'Septiembre 2021'!B9+'Octubre 2021'!B9+'Noviembre 2021'!B9+'Diciembre 2021'!B9-'Año 2021'!B9</f>
        <v>0</v>
      </c>
      <c r="C9" s="30">
        <f>'Enero 2021'!C9+'Febrero 2021'!C9+'Marzo 2021'!C9+'Abril 2021'!C9+'Mayo 2021'!C9+'Junio 2021'!C9+'Julio 2021'!C9+'Agosto 2021'!C9+'Septiembre 2021'!C9+'Octubre 2021'!C9+'Noviembre 2021'!C9+'Diciembre 2021'!C9-'Año 2021'!C9</f>
        <v>0</v>
      </c>
      <c r="D9" s="31">
        <f>'Enero 2021'!D9+'Febrero 2021'!D9+'Marzo 2021'!D9+'Abril 2021'!D9+'Mayo 2021'!D9+'Junio 2021'!D9+'Julio 2021'!D9+'Agosto 2021'!D9+'Septiembre 2021'!D9+'Octubre 2021'!D9+'Noviembre 2021'!D9+'Diciembre 2021'!D9-'Año 2021'!D9</f>
        <v>0</v>
      </c>
      <c r="F9" s="154">
        <f>'ITR21'!B9+IITR21!B9+IIITR21!B9+IVTR21!B9-'Año 2021'!B9</f>
        <v>6377</v>
      </c>
      <c r="G9" s="154">
        <f>'ITR21'!C9+IITR21!C9+IIITR21!C9+IVTR21!C9-'Año 2021'!C9</f>
        <v>6922064.8837277386</v>
      </c>
      <c r="H9" s="154">
        <f>'ITR21'!D9+IITR21!D9+IIITR21!D9+IVTR21!D9-'Año 2021'!D9</f>
        <v>3772</v>
      </c>
      <c r="I9" s="152"/>
    </row>
    <row r="10" spans="1:9" ht="15.75" thickBot="1" x14ac:dyDescent="0.3">
      <c r="A10" s="32" t="s">
        <v>6</v>
      </c>
      <c r="B10" s="30">
        <f>'Enero 2021'!B10+'Febrero 2021'!B10+'Marzo 2021'!B10+'Abril 2021'!B10+'Mayo 2021'!B10+'Junio 2021'!B10+'Julio 2021'!B10+'Agosto 2021'!B10+'Septiembre 2021'!B10+'Octubre 2021'!B10+'Noviembre 2021'!B10+'Diciembre 2021'!B10-'Año 2021'!B10</f>
        <v>0</v>
      </c>
      <c r="C10" s="30">
        <f>'Enero 2021'!C10+'Febrero 2021'!C10+'Marzo 2021'!C10+'Abril 2021'!C10+'Mayo 2021'!C10+'Junio 2021'!C10+'Julio 2021'!C10+'Agosto 2021'!C10+'Septiembre 2021'!C10+'Octubre 2021'!C10+'Noviembre 2021'!C10+'Diciembre 2021'!C10-'Año 2021'!C10</f>
        <v>0</v>
      </c>
      <c r="D10" s="31">
        <f>'Enero 2021'!D10+'Febrero 2021'!D10+'Marzo 2021'!D10+'Abril 2021'!D10+'Mayo 2021'!D10+'Junio 2021'!D10+'Julio 2021'!D10+'Agosto 2021'!D10+'Septiembre 2021'!D10+'Octubre 2021'!D10+'Noviembre 2021'!D10+'Diciembre 2021'!D10-'Año 2021'!D10</f>
        <v>0</v>
      </c>
      <c r="F10" s="154">
        <f>'ITR21'!B10+IITR21!B10+IIITR21!B10+IVTR21!B10-'Año 2021'!B10</f>
        <v>34736</v>
      </c>
      <c r="G10" s="154">
        <f>'ITR21'!C10+IITR21!C10+IIITR21!C10+IVTR21!C10-'Año 2021'!C10</f>
        <v>17795148.220238984</v>
      </c>
      <c r="H10" s="154">
        <f>'ITR21'!D10+IITR21!D10+IIITR21!D10+IVTR21!D10-'Año 2021'!D10</f>
        <v>31946</v>
      </c>
      <c r="I10" s="152"/>
    </row>
    <row r="11" spans="1:9" ht="15.75" thickBot="1" x14ac:dyDescent="0.3">
      <c r="A11" s="32" t="s">
        <v>7</v>
      </c>
      <c r="B11" s="30">
        <f>'Enero 2021'!B11+'Febrero 2021'!B11+'Marzo 2021'!B11+'Abril 2021'!B11+'Mayo 2021'!B11+'Junio 2021'!B11+'Julio 2021'!B11+'Agosto 2021'!B11+'Septiembre 2021'!B11+'Octubre 2021'!B11+'Noviembre 2021'!B11+'Diciembre 2021'!B11-'Año 2021'!B11</f>
        <v>0</v>
      </c>
      <c r="C11" s="30">
        <f>'Enero 2021'!C11+'Febrero 2021'!C11+'Marzo 2021'!C11+'Abril 2021'!C11+'Mayo 2021'!C11+'Junio 2021'!C11+'Julio 2021'!C11+'Agosto 2021'!C11+'Septiembre 2021'!C11+'Octubre 2021'!C11+'Noviembre 2021'!C11+'Diciembre 2021'!C11-'Año 2021'!C11</f>
        <v>0</v>
      </c>
      <c r="D11" s="31">
        <f>'Enero 2021'!D11+'Febrero 2021'!D11+'Marzo 2021'!D11+'Abril 2021'!D11+'Mayo 2021'!D11+'Junio 2021'!D11+'Julio 2021'!D11+'Agosto 2021'!D11+'Septiembre 2021'!D11+'Octubre 2021'!D11+'Noviembre 2021'!D11+'Diciembre 2021'!D11-'Año 2021'!D11</f>
        <v>0</v>
      </c>
      <c r="F11" s="154">
        <f>'ITR21'!B11+IITR21!B11+IIITR21!B11+IVTR21!B11-'Año 2021'!B11</f>
        <v>4852</v>
      </c>
      <c r="G11" s="154">
        <f>'ITR21'!C11+IITR21!C11+IIITR21!C11+IVTR21!C11-'Año 2021'!C11</f>
        <v>5510745.3918976244</v>
      </c>
      <c r="H11" s="154">
        <f>'ITR21'!D11+IITR21!D11+IIITR21!D11+IVTR21!D11-'Año 2021'!D11</f>
        <v>2889</v>
      </c>
      <c r="I11" s="152"/>
    </row>
    <row r="12" spans="1:9" ht="15.75" thickBot="1" x14ac:dyDescent="0.3">
      <c r="A12" s="32" t="s">
        <v>8</v>
      </c>
      <c r="B12" s="30">
        <f>'Enero 2021'!B12+'Febrero 2021'!B12+'Marzo 2021'!B12+'Abril 2021'!B12+'Mayo 2021'!B12+'Junio 2021'!B12+'Julio 2021'!B12+'Agosto 2021'!B12+'Septiembre 2021'!B12+'Octubre 2021'!B12+'Noviembre 2021'!B12+'Diciembre 2021'!B12-'Año 2021'!B12</f>
        <v>0</v>
      </c>
      <c r="C12" s="30">
        <f>'Enero 2021'!C12+'Febrero 2021'!C12+'Marzo 2021'!C12+'Abril 2021'!C12+'Mayo 2021'!C12+'Junio 2021'!C12+'Julio 2021'!C12+'Agosto 2021'!C12+'Septiembre 2021'!C12+'Octubre 2021'!C12+'Noviembre 2021'!C12+'Diciembre 2021'!C12-'Año 2021'!C12</f>
        <v>0</v>
      </c>
      <c r="D12" s="31">
        <f>'Enero 2021'!D12+'Febrero 2021'!D12+'Marzo 2021'!D12+'Abril 2021'!D12+'Mayo 2021'!D12+'Junio 2021'!D12+'Julio 2021'!D12+'Agosto 2021'!D12+'Septiembre 2021'!D12+'Octubre 2021'!D12+'Noviembre 2021'!D12+'Diciembre 2021'!D12-'Año 2021'!D12</f>
        <v>0</v>
      </c>
      <c r="F12" s="154">
        <f>'ITR21'!B12+IITR21!B12+IIITR21!B12+IVTR21!B12-'Año 2021'!B12</f>
        <v>7590</v>
      </c>
      <c r="G12" s="154">
        <f>'ITR21'!C12+IITR21!C12+IIITR21!C12+IVTR21!C12-'Año 2021'!C12</f>
        <v>6018112.3537227847</v>
      </c>
      <c r="H12" s="154">
        <f>'ITR21'!D12+IITR21!D12+IIITR21!D12+IVTR21!D12-'Año 2021'!D12</f>
        <v>5284</v>
      </c>
      <c r="I12" s="152"/>
    </row>
    <row r="13" spans="1:9" ht="15.75" thickBot="1" x14ac:dyDescent="0.3">
      <c r="A13" s="32" t="s">
        <v>9</v>
      </c>
      <c r="B13" s="30">
        <f>'Enero 2021'!B13+'Febrero 2021'!B13+'Marzo 2021'!B13+'Abril 2021'!B13+'Mayo 2021'!B13+'Junio 2021'!B13+'Julio 2021'!B13+'Agosto 2021'!B13+'Septiembre 2021'!B13+'Octubre 2021'!B13+'Noviembre 2021'!B13+'Diciembre 2021'!B13-'Año 2021'!B13</f>
        <v>0</v>
      </c>
      <c r="C13" s="30">
        <f>'Enero 2021'!C13+'Febrero 2021'!C13+'Marzo 2021'!C13+'Abril 2021'!C13+'Mayo 2021'!C13+'Junio 2021'!C13+'Julio 2021'!C13+'Agosto 2021'!C13+'Septiembre 2021'!C13+'Octubre 2021'!C13+'Noviembre 2021'!C13+'Diciembre 2021'!C13-'Año 2021'!C13</f>
        <v>0</v>
      </c>
      <c r="D13" s="31">
        <f>'Enero 2021'!D13+'Febrero 2021'!D13+'Marzo 2021'!D13+'Abril 2021'!D13+'Mayo 2021'!D13+'Junio 2021'!D13+'Julio 2021'!D13+'Agosto 2021'!D13+'Septiembre 2021'!D13+'Octubre 2021'!D13+'Noviembre 2021'!D13+'Diciembre 2021'!D13-'Año 2021'!D13</f>
        <v>0</v>
      </c>
      <c r="F13" s="154">
        <f>'ITR21'!B13+IITR21!B13+IIITR21!B13+IVTR21!B13-'Año 2021'!B13</f>
        <v>6687</v>
      </c>
      <c r="G13" s="154">
        <f>'ITR21'!C13+IITR21!C13+IIITR21!C13+IVTR21!C13-'Año 2021'!C13</f>
        <v>3934644.6760375323</v>
      </c>
      <c r="H13" s="154">
        <f>'ITR21'!D13+IITR21!D13+IIITR21!D13+IVTR21!D13-'Año 2021'!D13</f>
        <v>4976</v>
      </c>
      <c r="I13" s="152"/>
    </row>
    <row r="14" spans="1:9" ht="15.75" thickBot="1" x14ac:dyDescent="0.3">
      <c r="A14" s="32" t="s">
        <v>10</v>
      </c>
      <c r="B14" s="30">
        <f>'Enero 2021'!B14+'Febrero 2021'!B14+'Marzo 2021'!B14+'Abril 2021'!B14+'Mayo 2021'!B14+'Junio 2021'!B14+'Julio 2021'!B14+'Agosto 2021'!B14+'Septiembre 2021'!B14+'Octubre 2021'!B14+'Noviembre 2021'!B14+'Diciembre 2021'!B14-'Año 2021'!B14</f>
        <v>0</v>
      </c>
      <c r="C14" s="30">
        <f>'Enero 2021'!C14+'Febrero 2021'!C14+'Marzo 2021'!C14+'Abril 2021'!C14+'Mayo 2021'!C14+'Junio 2021'!C14+'Julio 2021'!C14+'Agosto 2021'!C14+'Septiembre 2021'!C14+'Octubre 2021'!C14+'Noviembre 2021'!C14+'Diciembre 2021'!C14-'Año 2021'!C14</f>
        <v>0</v>
      </c>
      <c r="D14" s="31">
        <f>'Enero 2021'!D14+'Febrero 2021'!D14+'Marzo 2021'!D14+'Abril 2021'!D14+'Mayo 2021'!D14+'Junio 2021'!D14+'Julio 2021'!D14+'Agosto 2021'!D14+'Septiembre 2021'!D14+'Octubre 2021'!D14+'Noviembre 2021'!D14+'Diciembre 2021'!D14-'Año 2021'!D14</f>
        <v>0</v>
      </c>
      <c r="F14" s="154">
        <f>'ITR21'!B14+IITR21!B14+IIITR21!B14+IVTR21!B14-'Año 2021'!B14</f>
        <v>4474</v>
      </c>
      <c r="G14" s="154">
        <f>'ITR21'!C14+IITR21!C14+IIITR21!C14+IVTR21!C14-'Año 2021'!C14</f>
        <v>5608403.0444596885</v>
      </c>
      <c r="H14" s="154">
        <f>'ITR21'!D14+IITR21!D14+IIITR21!D14+IVTR21!D14-'Año 2021'!D14</f>
        <v>2908</v>
      </c>
      <c r="I14" s="152"/>
    </row>
    <row r="15" spans="1:9" ht="15.75" thickBot="1" x14ac:dyDescent="0.3">
      <c r="A15" s="32" t="s">
        <v>11</v>
      </c>
      <c r="B15" s="30">
        <f>'Enero 2021'!B15+'Febrero 2021'!B15+'Marzo 2021'!B15+'Abril 2021'!B15+'Mayo 2021'!B15+'Junio 2021'!B15+'Julio 2021'!B15+'Agosto 2021'!B15+'Septiembre 2021'!B15+'Octubre 2021'!B15+'Noviembre 2021'!B15+'Diciembre 2021'!B15-'Año 2021'!B15</f>
        <v>0</v>
      </c>
      <c r="C15" s="30">
        <f>'Enero 2021'!C15+'Febrero 2021'!C15+'Marzo 2021'!C15+'Abril 2021'!C15+'Mayo 2021'!C15+'Junio 2021'!C15+'Julio 2021'!C15+'Agosto 2021'!C15+'Septiembre 2021'!C15+'Octubre 2021'!C15+'Noviembre 2021'!C15+'Diciembre 2021'!C15-'Año 2021'!C15</f>
        <v>0</v>
      </c>
      <c r="D15" s="31">
        <f>'Enero 2021'!D15+'Febrero 2021'!D15+'Marzo 2021'!D15+'Abril 2021'!D15+'Mayo 2021'!D15+'Junio 2021'!D15+'Julio 2021'!D15+'Agosto 2021'!D15+'Septiembre 2021'!D15+'Octubre 2021'!D15+'Noviembre 2021'!D15+'Diciembre 2021'!D15-'Año 2021'!D15</f>
        <v>0</v>
      </c>
      <c r="F15" s="154">
        <f>'ITR21'!B15+IITR21!B15+IIITR21!B15+IVTR21!B15-'Año 2021'!B15</f>
        <v>15168</v>
      </c>
      <c r="G15" s="154">
        <f>'ITR21'!C15+IITR21!C15+IIITR21!C15+IVTR21!C15-'Año 2021'!C15</f>
        <v>11799350.855632853</v>
      </c>
      <c r="H15" s="154">
        <f>'ITR21'!D15+IITR21!D15+IIITR21!D15+IVTR21!D15-'Año 2021'!D15</f>
        <v>10502</v>
      </c>
      <c r="I15" s="152"/>
    </row>
    <row r="16" spans="1:9" ht="15.75" thickBot="1" x14ac:dyDescent="0.3">
      <c r="A16" s="33" t="s">
        <v>12</v>
      </c>
      <c r="B16" s="34">
        <f>'Enero 2021'!B16+'Febrero 2021'!B16+'Marzo 2021'!B16+'Abril 2021'!B16+'Mayo 2021'!B16+'Junio 2021'!B16+'Julio 2021'!B16+'Agosto 2021'!B16+'Septiembre 2021'!B16+'Octubre 2021'!B16+'Noviembre 2021'!B16+'Diciembre 2021'!B16-'Año 2021'!B16</f>
        <v>0</v>
      </c>
      <c r="C16" s="34">
        <f>'Enero 2021'!C16+'Febrero 2021'!C16+'Marzo 2021'!C16+'Abril 2021'!C16+'Mayo 2021'!C16+'Junio 2021'!C16+'Julio 2021'!C16+'Agosto 2021'!C16+'Septiembre 2021'!C16+'Octubre 2021'!C16+'Noviembre 2021'!C16+'Diciembre 2021'!C16-'Año 2021'!C16</f>
        <v>0</v>
      </c>
      <c r="D16" s="35">
        <f>'Enero 2021'!D16+'Febrero 2021'!D16+'Marzo 2021'!D16+'Abril 2021'!D16+'Mayo 2021'!D16+'Junio 2021'!D16+'Julio 2021'!D16+'Agosto 2021'!D16+'Septiembre 2021'!D16+'Octubre 2021'!D16+'Noviembre 2021'!D16+'Diciembre 2021'!D16-'Año 2021'!D16</f>
        <v>0</v>
      </c>
      <c r="F16" s="154">
        <f>'ITR21'!B16+IITR21!B16+IIITR21!B16+IVTR21!B16-'Año 2021'!B16</f>
        <v>30556</v>
      </c>
      <c r="G16" s="154">
        <f>'ITR21'!C16+IITR21!C16+IIITR21!C16+IVTR21!C16-'Año 2021'!C16</f>
        <v>34587220.865033761</v>
      </c>
      <c r="H16" s="154">
        <f>'ITR21'!D16+IITR21!D16+IIITR21!D16+IVTR21!D16-'Año 2021'!D16</f>
        <v>18367</v>
      </c>
      <c r="I16" s="152"/>
    </row>
    <row r="17" spans="1:9" ht="15.75" thickBot="1" x14ac:dyDescent="0.3">
      <c r="A17" s="24"/>
      <c r="B17" s="127"/>
      <c r="C17" s="127"/>
      <c r="D17" s="127"/>
      <c r="F17" s="154"/>
      <c r="G17" s="154"/>
      <c r="H17" s="154"/>
      <c r="I17" s="152"/>
    </row>
    <row r="18" spans="1:9" ht="15.75" thickBot="1" x14ac:dyDescent="0.3">
      <c r="A18" s="88" t="s">
        <v>13</v>
      </c>
      <c r="B18" s="89">
        <f t="shared" ref="B18:C18" si="2">+B19+B20+B21</f>
        <v>0</v>
      </c>
      <c r="C18" s="89">
        <f t="shared" si="2"/>
        <v>0</v>
      </c>
      <c r="D18" s="89">
        <f>+D19+D20+D21</f>
        <v>0</v>
      </c>
      <c r="F18" s="154"/>
      <c r="G18" s="154"/>
      <c r="H18" s="154"/>
      <c r="I18" s="152"/>
    </row>
    <row r="19" spans="1:9" ht="15.75" thickBot="1" x14ac:dyDescent="0.3">
      <c r="A19" s="38" t="s">
        <v>14</v>
      </c>
      <c r="B19" s="128">
        <f>'Enero 2021'!B19+'Febrero 2021'!B19+'Marzo 2021'!B19+'Abril 2021'!B19+'Mayo 2021'!B19+'Junio 2021'!B19+'Julio 2021'!B19+'Agosto 2021'!B19+'Septiembre 2021'!B19+'Octubre 2021'!B19+'Noviembre 2021'!B19+'Diciembre 2021'!B19-'Año 2021'!B19</f>
        <v>0</v>
      </c>
      <c r="C19" s="128">
        <f>'Enero 2021'!C19+'Febrero 2021'!C19+'Marzo 2021'!C19+'Abril 2021'!C19+'Mayo 2021'!C19+'Junio 2021'!C19+'Julio 2021'!C19+'Agosto 2021'!C19+'Septiembre 2021'!C19+'Octubre 2021'!C19+'Noviembre 2021'!C19+'Diciembre 2021'!C19-'Año 2021'!C19</f>
        <v>0</v>
      </c>
      <c r="D19" s="129">
        <f>'Enero 2021'!D19+'Febrero 2021'!D19+'Marzo 2021'!D19+'Abril 2021'!D19+'Mayo 2021'!D19+'Junio 2021'!D19+'Julio 2021'!D19+'Agosto 2021'!D19+'Septiembre 2021'!D19+'Octubre 2021'!D19+'Noviembre 2021'!D19+'Diciembre 2021'!D19-'Año 2021'!D19</f>
        <v>0</v>
      </c>
      <c r="F19" s="154">
        <f>'ITR21'!B19+IITR21!B19+IIITR21!B19+IVTR21!B19-'Año 2021'!B19</f>
        <v>2896</v>
      </c>
      <c r="G19" s="154">
        <f>'ITR21'!C19+IITR21!C19+IIITR21!C19+IVTR21!C19-'Año 2021'!C19</f>
        <v>4531994.0009255707</v>
      </c>
      <c r="H19" s="154">
        <f>'ITR21'!D19+IITR21!D19+IIITR21!D19+IVTR21!D19-'Año 2021'!D19</f>
        <v>1428</v>
      </c>
      <c r="I19" s="152"/>
    </row>
    <row r="20" spans="1:9" ht="15.75" thickBot="1" x14ac:dyDescent="0.3">
      <c r="A20" s="39" t="s">
        <v>15</v>
      </c>
      <c r="B20" s="128">
        <f>'Enero 2021'!B20+'Febrero 2021'!B20+'Marzo 2021'!B20+'Abril 2021'!B20+'Mayo 2021'!B20+'Junio 2021'!B20+'Julio 2021'!B20+'Agosto 2021'!B20+'Septiembre 2021'!B20+'Octubre 2021'!B20+'Noviembre 2021'!B20+'Diciembre 2021'!B20-'Año 2021'!B20</f>
        <v>0</v>
      </c>
      <c r="C20" s="128">
        <f>'Enero 2021'!C20+'Febrero 2021'!C20+'Marzo 2021'!C20+'Abril 2021'!C20+'Mayo 2021'!C20+'Junio 2021'!C20+'Julio 2021'!C20+'Agosto 2021'!C20+'Septiembre 2021'!C20+'Octubre 2021'!C20+'Noviembre 2021'!C20+'Diciembre 2021'!C20-'Año 2021'!C20</f>
        <v>0</v>
      </c>
      <c r="D20" s="129">
        <f>'Enero 2021'!D20+'Febrero 2021'!D20+'Marzo 2021'!D20+'Abril 2021'!D20+'Mayo 2021'!D20+'Junio 2021'!D20+'Julio 2021'!D20+'Agosto 2021'!D20+'Septiembre 2021'!D20+'Octubre 2021'!D20+'Noviembre 2021'!D20+'Diciembre 2021'!D20-'Año 2021'!D20</f>
        <v>0</v>
      </c>
      <c r="F20" s="154">
        <f>'ITR21'!B20+IITR21!B20+IIITR21!B20+IVTR21!B20-'Año 2021'!B20</f>
        <v>2394</v>
      </c>
      <c r="G20" s="154">
        <f>'ITR21'!C20+IITR21!C20+IIITR21!C20+IVTR21!C20-'Año 2021'!C20</f>
        <v>1909748.1108468217</v>
      </c>
      <c r="H20" s="154">
        <f>'ITR21'!D20+IITR21!D20+IIITR21!D20+IVTR21!D20-'Año 2021'!D20</f>
        <v>1855</v>
      </c>
      <c r="I20" s="152"/>
    </row>
    <row r="21" spans="1:9" ht="15.75" thickBot="1" x14ac:dyDescent="0.3">
      <c r="A21" s="40" t="s">
        <v>16</v>
      </c>
      <c r="B21" s="130">
        <f>'Enero 2021'!B21+'Febrero 2021'!B21+'Marzo 2021'!B21+'Abril 2021'!B21+'Mayo 2021'!B21+'Junio 2021'!B21+'Julio 2021'!B21+'Agosto 2021'!B21+'Septiembre 2021'!B21+'Octubre 2021'!B21+'Noviembre 2021'!B21+'Diciembre 2021'!B21-'Año 2021'!B21</f>
        <v>0</v>
      </c>
      <c r="C21" s="130">
        <f>'Enero 2021'!C21+'Febrero 2021'!C21+'Marzo 2021'!C21+'Abril 2021'!C21+'Mayo 2021'!C21+'Junio 2021'!C21+'Julio 2021'!C21+'Agosto 2021'!C21+'Septiembre 2021'!C21+'Octubre 2021'!C21+'Noviembre 2021'!C21+'Diciembre 2021'!C21-'Año 2021'!C21</f>
        <v>0</v>
      </c>
      <c r="D21" s="131">
        <f>'Enero 2021'!D21+'Febrero 2021'!D21+'Marzo 2021'!D21+'Abril 2021'!D21+'Mayo 2021'!D21+'Junio 2021'!D21+'Julio 2021'!D21+'Agosto 2021'!D21+'Septiembre 2021'!D21+'Octubre 2021'!D21+'Noviembre 2021'!D21+'Diciembre 2021'!D21-'Año 2021'!D21</f>
        <v>0</v>
      </c>
      <c r="F21" s="154">
        <f>'ITR21'!B21+IITR21!B21+IIITR21!B21+IVTR21!B21-'Año 2021'!B21</f>
        <v>39816</v>
      </c>
      <c r="G21" s="154">
        <f>'ITR21'!C21+IITR21!C21+IIITR21!C21+IVTR21!C21-'Año 2021'!C21</f>
        <v>38735823.560565703</v>
      </c>
      <c r="H21" s="154">
        <f>'ITR21'!D21+IITR21!D21+IIITR21!D21+IVTR21!D21-'Año 2021'!D21</f>
        <v>28288</v>
      </c>
      <c r="I21" s="152"/>
    </row>
    <row r="22" spans="1:9" ht="15.75" thickBot="1" x14ac:dyDescent="0.3">
      <c r="A22" s="24"/>
      <c r="B22" s="37"/>
      <c r="C22" s="37"/>
      <c r="D22" s="37"/>
      <c r="F22" s="154"/>
      <c r="G22" s="154"/>
      <c r="H22" s="154"/>
      <c r="I22" s="152"/>
    </row>
    <row r="23" spans="1:9" ht="15.75" thickBot="1" x14ac:dyDescent="0.3">
      <c r="A23" s="90" t="s">
        <v>17</v>
      </c>
      <c r="B23" s="85">
        <f t="shared" ref="B23:C23" si="3">+B24</f>
        <v>0</v>
      </c>
      <c r="C23" s="85">
        <f t="shared" si="3"/>
        <v>0</v>
      </c>
      <c r="D23" s="85">
        <f>+D24</f>
        <v>0</v>
      </c>
      <c r="F23" s="154"/>
      <c r="G23" s="154"/>
      <c r="H23" s="154"/>
      <c r="I23" s="152"/>
    </row>
    <row r="24" spans="1:9" ht="15.75" thickBot="1" x14ac:dyDescent="0.3">
      <c r="A24" s="91" t="s">
        <v>18</v>
      </c>
      <c r="B24" s="34">
        <f>'Enero 2021'!B24+'Febrero 2021'!B24+'Marzo 2021'!B24+'Abril 2021'!B24+'Mayo 2021'!B24+'Junio 2021'!B24+'Julio 2021'!B24+'Agosto 2021'!B24+'Septiembre 2021'!B24+'Octubre 2021'!B24+'Noviembre 2021'!B24+'Diciembre 2021'!B24-'Año 2021'!B24</f>
        <v>0</v>
      </c>
      <c r="C24" s="34">
        <f>'Enero 2021'!C24+'Febrero 2021'!C24+'Marzo 2021'!C24+'Abril 2021'!C24+'Mayo 2021'!C24+'Junio 2021'!C24+'Julio 2021'!C24+'Agosto 2021'!C24+'Septiembre 2021'!C24+'Octubre 2021'!C24+'Noviembre 2021'!C24+'Diciembre 2021'!C24-'Año 2021'!C24</f>
        <v>0</v>
      </c>
      <c r="D24" s="35">
        <f>'Enero 2021'!D24+'Febrero 2021'!D24+'Marzo 2021'!D24+'Abril 2021'!D24+'Mayo 2021'!D24+'Junio 2021'!D24+'Julio 2021'!D24+'Agosto 2021'!D24+'Septiembre 2021'!D24+'Octubre 2021'!D24+'Noviembre 2021'!D24+'Diciembre 2021'!D24-'Año 2021'!D24</f>
        <v>0</v>
      </c>
      <c r="F24" s="154">
        <f>'ITR21'!B24+IITR21!B24+IIITR21!B24+IVTR21!B24-'Año 2021'!B24</f>
        <v>13876</v>
      </c>
      <c r="G24" s="154">
        <f>'ITR21'!C24+IITR21!C24+IIITR21!C24+IVTR21!C24-'Año 2021'!C24</f>
        <v>19042407.1348303</v>
      </c>
      <c r="H24" s="154">
        <f>'ITR21'!D24+IITR21!D24+IIITR21!D24+IVTR21!D24-'Año 2021'!D24</f>
        <v>8177</v>
      </c>
      <c r="I24" s="152"/>
    </row>
    <row r="25" spans="1:9" ht="15.75" thickBot="1" x14ac:dyDescent="0.3">
      <c r="A25" s="24"/>
      <c r="B25" s="37"/>
      <c r="C25" s="37"/>
      <c r="D25" s="37"/>
      <c r="F25" s="154"/>
      <c r="G25" s="154"/>
      <c r="H25" s="154"/>
      <c r="I25" s="152"/>
    </row>
    <row r="26" spans="1:9" ht="15.75" thickBot="1" x14ac:dyDescent="0.3">
      <c r="A26" s="84" t="s">
        <v>19</v>
      </c>
      <c r="B26" s="85">
        <f t="shared" ref="B26:C26" si="4">+B27</f>
        <v>0</v>
      </c>
      <c r="C26" s="85">
        <f t="shared" si="4"/>
        <v>0</v>
      </c>
      <c r="D26" s="85">
        <f>+D27</f>
        <v>0</v>
      </c>
      <c r="F26" s="154"/>
      <c r="G26" s="154"/>
      <c r="H26" s="154"/>
      <c r="I26" s="152"/>
    </row>
    <row r="27" spans="1:9" ht="15.75" thickBot="1" x14ac:dyDescent="0.3">
      <c r="A27" s="92" t="s">
        <v>20</v>
      </c>
      <c r="B27" s="34">
        <f>'Enero 2021'!B27+'Febrero 2021'!B27+'Marzo 2021'!B27+'Abril 2021'!B27+'Mayo 2021'!B27+'Junio 2021'!B27+'Julio 2021'!B27+'Agosto 2021'!B27+'Septiembre 2021'!B27+'Octubre 2021'!B27+'Noviembre 2021'!B27+'Diciembre 2021'!B27-'Año 2021'!B27</f>
        <v>0</v>
      </c>
      <c r="C27" s="34">
        <f>'Enero 2021'!C27+'Febrero 2021'!C27+'Marzo 2021'!C27+'Abril 2021'!C27+'Mayo 2021'!C27+'Junio 2021'!C27+'Julio 2021'!C27+'Agosto 2021'!C27+'Septiembre 2021'!C27+'Octubre 2021'!C27+'Noviembre 2021'!C27+'Diciembre 2021'!C27-'Año 2021'!C27</f>
        <v>0</v>
      </c>
      <c r="D27" s="35">
        <f>'Enero 2021'!D27+'Febrero 2021'!D27+'Marzo 2021'!D27+'Abril 2021'!D27+'Mayo 2021'!D27+'Junio 2021'!D27+'Julio 2021'!D27+'Agosto 2021'!D27+'Septiembre 2021'!D27+'Octubre 2021'!D27+'Noviembre 2021'!D27+'Diciembre 2021'!D27-'Año 2021'!D27</f>
        <v>0</v>
      </c>
      <c r="F27" s="154">
        <f>'ITR21'!B27+IITR21!B27+IIITR21!B27+IVTR21!B27-'Año 2021'!B27</f>
        <v>3509</v>
      </c>
      <c r="G27" s="154">
        <f>'ITR21'!C27+IITR21!C27+IIITR21!C27+IVTR21!C27-'Año 2021'!C27</f>
        <v>2213478.2676167595</v>
      </c>
      <c r="H27" s="154">
        <f>'ITR21'!D27+IITR21!D27+IIITR21!D27+IVTR21!D27-'Año 2021'!D27</f>
        <v>2797</v>
      </c>
      <c r="I27" s="152"/>
    </row>
    <row r="28" spans="1:9" ht="15.75" thickBot="1" x14ac:dyDescent="0.3">
      <c r="A28" s="24"/>
      <c r="B28" s="37"/>
      <c r="C28" s="37"/>
      <c r="D28" s="37"/>
      <c r="F28" s="154"/>
      <c r="G28" s="154"/>
      <c r="H28" s="154"/>
      <c r="I28" s="152"/>
    </row>
    <row r="29" spans="1:9" ht="15.75" thickBot="1" x14ac:dyDescent="0.3">
      <c r="A29" s="84" t="s">
        <v>21</v>
      </c>
      <c r="B29" s="85">
        <f t="shared" ref="B29:C29" si="5">+B30+B31</f>
        <v>0</v>
      </c>
      <c r="C29" s="85">
        <f t="shared" si="5"/>
        <v>0</v>
      </c>
      <c r="D29" s="85">
        <f>+D30+D31</f>
        <v>0</v>
      </c>
      <c r="F29" s="154"/>
      <c r="G29" s="154"/>
      <c r="H29" s="154"/>
      <c r="I29" s="152"/>
    </row>
    <row r="30" spans="1:9" ht="15.75" thickBot="1" x14ac:dyDescent="0.3">
      <c r="A30" s="93" t="s">
        <v>22</v>
      </c>
      <c r="B30" s="30">
        <f>'Enero 2021'!B30+'Febrero 2021'!B30+'Marzo 2021'!B30+'Abril 2021'!B30+'Mayo 2021'!B30+'Junio 2021'!B30+'Julio 2021'!B30+'Agosto 2021'!B30+'Septiembre 2021'!B30+'Octubre 2021'!B30+'Noviembre 2021'!B30+'Diciembre 2021'!B30-'Año 2021'!B30</f>
        <v>0</v>
      </c>
      <c r="C30" s="30">
        <f>'Enero 2021'!C30+'Febrero 2021'!C30+'Marzo 2021'!C30+'Abril 2021'!C30+'Mayo 2021'!C30+'Junio 2021'!C30+'Julio 2021'!C30+'Agosto 2021'!C30+'Septiembre 2021'!C30+'Octubre 2021'!C30+'Noviembre 2021'!C30+'Diciembre 2021'!C30-'Año 2021'!C30</f>
        <v>0</v>
      </c>
      <c r="D30" s="31">
        <f>'Enero 2021'!D30+'Febrero 2021'!D30+'Marzo 2021'!D30+'Abril 2021'!D30+'Mayo 2021'!D30+'Junio 2021'!D30+'Julio 2021'!D30+'Agosto 2021'!D30+'Septiembre 2021'!D30+'Octubre 2021'!D30+'Noviembre 2021'!D30+'Diciembre 2021'!D30-'Año 2021'!D30</f>
        <v>0</v>
      </c>
      <c r="F30" s="154">
        <f>'ITR21'!B30+IITR21!B30+IIITR21!B30+IVTR21!B30-'Año 2021'!B30</f>
        <v>7158</v>
      </c>
      <c r="G30" s="154">
        <f>'ITR21'!C30+IITR21!C30+IIITR21!C30+IVTR21!C30-'Año 2021'!C30</f>
        <v>4474730.6674904833</v>
      </c>
      <c r="H30" s="154">
        <f>'ITR21'!D30+IITR21!D30+IIITR21!D30+IVTR21!D30-'Año 2021'!D30</f>
        <v>5416</v>
      </c>
      <c r="I30" s="152"/>
    </row>
    <row r="31" spans="1:9" ht="15.75" thickBot="1" x14ac:dyDescent="0.3">
      <c r="A31" s="94" t="s">
        <v>23</v>
      </c>
      <c r="B31" s="34">
        <f>'Enero 2021'!B31+'Febrero 2021'!B31+'Marzo 2021'!B31+'Abril 2021'!B31+'Mayo 2021'!B31+'Junio 2021'!B31+'Julio 2021'!B31+'Agosto 2021'!B31+'Septiembre 2021'!B31+'Octubre 2021'!B31+'Noviembre 2021'!B31+'Diciembre 2021'!B31-'Año 2021'!B31</f>
        <v>0</v>
      </c>
      <c r="C31" s="34">
        <f>'Enero 2021'!C31+'Febrero 2021'!C31+'Marzo 2021'!C31+'Abril 2021'!C31+'Mayo 2021'!C31+'Junio 2021'!C31+'Julio 2021'!C31+'Agosto 2021'!C31+'Septiembre 2021'!C31+'Octubre 2021'!C31+'Noviembre 2021'!C31+'Diciembre 2021'!C31-'Año 2021'!C31</f>
        <v>0</v>
      </c>
      <c r="D31" s="35">
        <f>'Enero 2021'!D31+'Febrero 2021'!D31+'Marzo 2021'!D31+'Abril 2021'!D31+'Mayo 2021'!D31+'Junio 2021'!D31+'Julio 2021'!D31+'Agosto 2021'!D31+'Septiembre 2021'!D31+'Octubre 2021'!D31+'Noviembre 2021'!D31+'Diciembre 2021'!D31-'Año 2021'!D31</f>
        <v>0</v>
      </c>
      <c r="F31" s="154">
        <f>'ITR21'!B31+IITR21!B31+IIITR21!B31+IVTR21!B31-'Año 2021'!B31</f>
        <v>7767</v>
      </c>
      <c r="G31" s="154">
        <f>'ITR21'!C31+IITR21!C31+IIITR21!C31+IVTR21!C31-'Año 2021'!C31</f>
        <v>6180137.1741125379</v>
      </c>
      <c r="H31" s="154">
        <f>'ITR21'!D31+IITR21!D31+IIITR21!D31+IVTR21!D31-'Año 2021'!D31</f>
        <v>5418</v>
      </c>
      <c r="I31" s="152"/>
    </row>
    <row r="32" spans="1:9" ht="15.75" thickBot="1" x14ac:dyDescent="0.3">
      <c r="A32" s="24"/>
      <c r="B32" s="37"/>
      <c r="C32" s="37"/>
      <c r="D32" s="37"/>
      <c r="F32" s="154"/>
      <c r="G32" s="154"/>
      <c r="H32" s="154"/>
      <c r="I32" s="152"/>
    </row>
    <row r="33" spans="1:9" ht="15.75" thickBot="1" x14ac:dyDescent="0.3">
      <c r="A33" s="90" t="s">
        <v>24</v>
      </c>
      <c r="B33" s="85">
        <f t="shared" ref="B33:C33" si="6">+B34</f>
        <v>0</v>
      </c>
      <c r="C33" s="85">
        <f t="shared" si="6"/>
        <v>0</v>
      </c>
      <c r="D33" s="85">
        <f>+D34</f>
        <v>0</v>
      </c>
      <c r="F33" s="154"/>
      <c r="G33" s="154"/>
      <c r="H33" s="154"/>
      <c r="I33" s="152"/>
    </row>
    <row r="34" spans="1:9" ht="15.75" thickBot="1" x14ac:dyDescent="0.3">
      <c r="A34" s="91" t="s">
        <v>25</v>
      </c>
      <c r="B34" s="34">
        <f>'Enero 2021'!B34+'Febrero 2021'!B34+'Marzo 2021'!B34+'Abril 2021'!B34+'Mayo 2021'!B34+'Junio 2021'!B34+'Julio 2021'!B34+'Agosto 2021'!B34+'Septiembre 2021'!B34+'Octubre 2021'!B34+'Noviembre 2021'!B34+'Diciembre 2021'!B34-'Año 2021'!B34</f>
        <v>0</v>
      </c>
      <c r="C34" s="34">
        <f>'Enero 2021'!C34+'Febrero 2021'!C34+'Marzo 2021'!C34+'Abril 2021'!C34+'Mayo 2021'!C34+'Junio 2021'!C34+'Julio 2021'!C34+'Agosto 2021'!C34+'Septiembre 2021'!C34+'Octubre 2021'!C34+'Noviembre 2021'!C34+'Diciembre 2021'!C34-'Año 2021'!C34</f>
        <v>0</v>
      </c>
      <c r="D34" s="35">
        <f>'Enero 2021'!D34+'Febrero 2021'!D34+'Marzo 2021'!D34+'Abril 2021'!D34+'Mayo 2021'!D34+'Junio 2021'!D34+'Julio 2021'!D34+'Agosto 2021'!D34+'Septiembre 2021'!D34+'Octubre 2021'!D34+'Noviembre 2021'!D34+'Diciembre 2021'!D34-'Año 2021'!D34</f>
        <v>0</v>
      </c>
      <c r="F34" s="154">
        <f>'ITR21'!B34+IITR21!B34+IIITR21!B34+IVTR21!B34-'Año 2021'!B34</f>
        <v>30017</v>
      </c>
      <c r="G34" s="154">
        <f>'ITR21'!C34+IITR21!C34+IIITR21!C34+IVTR21!C34-'Año 2021'!C34</f>
        <v>27046656.824988913</v>
      </c>
      <c r="H34" s="154">
        <f>'ITR21'!D34+IITR21!D34+IIITR21!D34+IVTR21!D34-'Año 2021'!D34</f>
        <v>20429</v>
      </c>
      <c r="I34" s="152"/>
    </row>
    <row r="35" spans="1:9" ht="15.75" thickBot="1" x14ac:dyDescent="0.3">
      <c r="A35" s="24"/>
      <c r="B35" s="37"/>
      <c r="C35" s="37"/>
      <c r="D35" s="37"/>
      <c r="F35" s="154"/>
      <c r="G35" s="154"/>
      <c r="H35" s="154"/>
      <c r="I35" s="152"/>
    </row>
    <row r="36" spans="1:9" ht="15.75" thickBot="1" x14ac:dyDescent="0.3">
      <c r="A36" s="84" t="s">
        <v>26</v>
      </c>
      <c r="B36" s="85">
        <f t="shared" ref="B36:C36" si="7">+B37+B38+B39+B40+B41</f>
        <v>0</v>
      </c>
      <c r="C36" s="85">
        <f t="shared" si="7"/>
        <v>0</v>
      </c>
      <c r="D36" s="85">
        <f>+D37+D38+D39+D40+D41</f>
        <v>0</v>
      </c>
      <c r="F36" s="154"/>
      <c r="G36" s="154"/>
      <c r="H36" s="154"/>
      <c r="I36" s="152"/>
    </row>
    <row r="37" spans="1:9" ht="15.75" thickBot="1" x14ac:dyDescent="0.3">
      <c r="A37" s="38" t="s">
        <v>27</v>
      </c>
      <c r="B37" s="34">
        <f>'Enero 2021'!B37+'Febrero 2021'!B37+'Marzo 2021'!B37+'Abril 2021'!B37+'Mayo 2021'!B37+'Junio 2021'!B37+'Julio 2021'!B37+'Agosto 2021'!B37+'Septiembre 2021'!B37+'Octubre 2021'!B37+'Noviembre 2021'!B37+'Diciembre 2021'!B37-'Año 2021'!B37</f>
        <v>0</v>
      </c>
      <c r="C37" s="34">
        <f>'Enero 2021'!C37+'Febrero 2021'!C37+'Marzo 2021'!C37+'Abril 2021'!C37+'Mayo 2021'!C37+'Junio 2021'!C37+'Julio 2021'!C37+'Agosto 2021'!C37+'Septiembre 2021'!C37+'Octubre 2021'!C37+'Noviembre 2021'!C37+'Diciembre 2021'!C37-'Año 2021'!C37</f>
        <v>0</v>
      </c>
      <c r="D37" s="34">
        <f>'Enero 2021'!D37+'Febrero 2021'!D37+'Marzo 2021'!D37+'Abril 2021'!D37+'Mayo 2021'!D37+'Junio 2021'!D37+'Julio 2021'!D37+'Agosto 2021'!D37+'Septiembre 2021'!D37+'Octubre 2021'!D37+'Noviembre 2021'!D37+'Diciembre 2021'!D37-'Año 2021'!D37</f>
        <v>0</v>
      </c>
      <c r="F37" s="154">
        <f>'ITR21'!B37+IITR21!B37+IIITR21!B37+IVTR21!B37-'Año 2021'!B37</f>
        <v>6043</v>
      </c>
      <c r="G37" s="154">
        <f>'ITR21'!C37+IITR21!C37+IIITR21!C37+IVTR21!C37-'Año 2021'!C37</f>
        <v>4829283.6467075739</v>
      </c>
      <c r="H37" s="154">
        <f>'ITR21'!D37+IITR21!D37+IIITR21!D37+IVTR21!D37-'Año 2021'!D37</f>
        <v>3753</v>
      </c>
      <c r="I37" s="152"/>
    </row>
    <row r="38" spans="1:9" ht="15.75" thickBot="1" x14ac:dyDescent="0.3">
      <c r="A38" s="39" t="s">
        <v>28</v>
      </c>
      <c r="B38" s="34">
        <f>'Enero 2021'!B38+'Febrero 2021'!B38+'Marzo 2021'!B38+'Abril 2021'!B38+'Mayo 2021'!B38+'Junio 2021'!B38+'Julio 2021'!B38+'Agosto 2021'!B38+'Septiembre 2021'!B38+'Octubre 2021'!B38+'Noviembre 2021'!B38+'Diciembre 2021'!B38-'Año 2021'!B38</f>
        <v>0</v>
      </c>
      <c r="C38" s="34">
        <f>'Enero 2021'!C38+'Febrero 2021'!C38+'Marzo 2021'!C38+'Abril 2021'!C38+'Mayo 2021'!C38+'Junio 2021'!C38+'Julio 2021'!C38+'Agosto 2021'!C38+'Septiembre 2021'!C38+'Octubre 2021'!C38+'Noviembre 2021'!C38+'Diciembre 2021'!C38-'Año 2021'!C38</f>
        <v>0</v>
      </c>
      <c r="D38" s="34">
        <f>'Enero 2021'!D38+'Febrero 2021'!D38+'Marzo 2021'!D38+'Abril 2021'!D38+'Mayo 2021'!D38+'Junio 2021'!D38+'Julio 2021'!D38+'Agosto 2021'!D38+'Septiembre 2021'!D38+'Octubre 2021'!D38+'Noviembre 2021'!D38+'Diciembre 2021'!D38-'Año 2021'!D38</f>
        <v>0</v>
      </c>
      <c r="F38" s="154">
        <f>'ITR21'!B38+IITR21!B38+IIITR21!B38+IVTR21!B38-'Año 2021'!B38</f>
        <v>5977</v>
      </c>
      <c r="G38" s="154">
        <f>'ITR21'!C38+IITR21!C38+IIITR21!C38+IVTR21!C38-'Año 2021'!C38</f>
        <v>8466604.6068767086</v>
      </c>
      <c r="H38" s="154">
        <f>'ITR21'!D38+IITR21!D38+IIITR21!D38+IVTR21!D38-'Año 2021'!D38</f>
        <v>3184</v>
      </c>
      <c r="I38" s="152"/>
    </row>
    <row r="39" spans="1:9" ht="15.75" thickBot="1" x14ac:dyDescent="0.3">
      <c r="A39" s="39" t="s">
        <v>29</v>
      </c>
      <c r="B39" s="34">
        <f>'Enero 2021'!B39+'Febrero 2021'!B39+'Marzo 2021'!B39+'Abril 2021'!B39+'Mayo 2021'!B39+'Junio 2021'!B39+'Julio 2021'!B39+'Agosto 2021'!B39+'Septiembre 2021'!B39+'Octubre 2021'!B39+'Noviembre 2021'!B39+'Diciembre 2021'!B39-'Año 2021'!B39</f>
        <v>0</v>
      </c>
      <c r="C39" s="34">
        <f>'Enero 2021'!C39+'Febrero 2021'!C39+'Marzo 2021'!C39+'Abril 2021'!C39+'Mayo 2021'!C39+'Junio 2021'!C39+'Julio 2021'!C39+'Agosto 2021'!C39+'Septiembre 2021'!C39+'Octubre 2021'!C39+'Noviembre 2021'!C39+'Diciembre 2021'!C39-'Año 2021'!C39</f>
        <v>0</v>
      </c>
      <c r="D39" s="34">
        <f>'Enero 2021'!D39+'Febrero 2021'!D39+'Marzo 2021'!D39+'Abril 2021'!D39+'Mayo 2021'!D39+'Junio 2021'!D39+'Julio 2021'!D39+'Agosto 2021'!D39+'Septiembre 2021'!D39+'Octubre 2021'!D39+'Noviembre 2021'!D39+'Diciembre 2021'!D39-'Año 2021'!D39</f>
        <v>0</v>
      </c>
      <c r="F39" s="154">
        <f>'ITR21'!B39+IITR21!B39+IIITR21!B39+IVTR21!B39-'Año 2021'!B39</f>
        <v>3656</v>
      </c>
      <c r="G39" s="154">
        <f>'ITR21'!C39+IITR21!C39+IIITR21!C39+IVTR21!C39-'Año 2021'!C39</f>
        <v>3530718.1115205204</v>
      </c>
      <c r="H39" s="154">
        <f>'ITR21'!D39+IITR21!D39+IIITR21!D39+IVTR21!D39-'Año 2021'!D39</f>
        <v>2638</v>
      </c>
      <c r="I39" s="152"/>
    </row>
    <row r="40" spans="1:9" ht="15.75" thickBot="1" x14ac:dyDescent="0.3">
      <c r="A40" s="39" t="s">
        <v>30</v>
      </c>
      <c r="B40" s="34">
        <f>'Enero 2021'!B40+'Febrero 2021'!B40+'Marzo 2021'!B40+'Abril 2021'!B40+'Mayo 2021'!B40+'Junio 2021'!B40+'Julio 2021'!B40+'Agosto 2021'!B40+'Septiembre 2021'!B40+'Octubre 2021'!B40+'Noviembre 2021'!B40+'Diciembre 2021'!B40-'Año 2021'!B40</f>
        <v>0</v>
      </c>
      <c r="C40" s="34">
        <f>'Enero 2021'!C40+'Febrero 2021'!C40+'Marzo 2021'!C40+'Abril 2021'!C40+'Mayo 2021'!C40+'Junio 2021'!C40+'Julio 2021'!C40+'Agosto 2021'!C40+'Septiembre 2021'!C40+'Octubre 2021'!C40+'Noviembre 2021'!C40+'Diciembre 2021'!C40-'Año 2021'!C40</f>
        <v>0</v>
      </c>
      <c r="D40" s="34">
        <f>'Enero 2021'!D40+'Febrero 2021'!D40+'Marzo 2021'!D40+'Abril 2021'!D40+'Mayo 2021'!D40+'Junio 2021'!D40+'Julio 2021'!D40+'Agosto 2021'!D40+'Septiembre 2021'!D40+'Octubre 2021'!D40+'Noviembre 2021'!D40+'Diciembre 2021'!D40-'Año 2021'!D40</f>
        <v>0</v>
      </c>
      <c r="F40" s="154">
        <f>'ITR21'!B40+IITR21!B40+IIITR21!B40+IVTR21!B40-'Año 2021'!B40</f>
        <v>25399</v>
      </c>
      <c r="G40" s="154">
        <f>'ITR21'!C40+IITR21!C40+IIITR21!C40+IVTR21!C40-'Año 2021'!C40</f>
        <v>22554001.859219715</v>
      </c>
      <c r="H40" s="154">
        <f>'ITR21'!D40+IITR21!D40+IIITR21!D40+IVTR21!D40-'Año 2021'!D40</f>
        <v>17591</v>
      </c>
      <c r="I40" s="152"/>
    </row>
    <row r="41" spans="1:9" ht="15.75" thickBot="1" x14ac:dyDescent="0.3">
      <c r="A41" s="40" t="s">
        <v>31</v>
      </c>
      <c r="B41" s="34">
        <f>'Enero 2021'!B41+'Febrero 2021'!B41+'Marzo 2021'!B41+'Abril 2021'!B41+'Mayo 2021'!B41+'Junio 2021'!B41+'Julio 2021'!B41+'Agosto 2021'!B41+'Septiembre 2021'!B41+'Octubre 2021'!B41+'Noviembre 2021'!B41+'Diciembre 2021'!B41-'Año 2021'!B41</f>
        <v>0</v>
      </c>
      <c r="C41" s="34">
        <f>'Enero 2021'!C41+'Febrero 2021'!C41+'Marzo 2021'!C41+'Abril 2021'!C41+'Mayo 2021'!C41+'Junio 2021'!C41+'Julio 2021'!C41+'Agosto 2021'!C41+'Septiembre 2021'!C41+'Octubre 2021'!C41+'Noviembre 2021'!C41+'Diciembre 2021'!C41-'Año 2021'!C41</f>
        <v>0</v>
      </c>
      <c r="D41" s="34">
        <f>'Enero 2021'!D41+'Febrero 2021'!D41+'Marzo 2021'!D41+'Abril 2021'!D41+'Mayo 2021'!D41+'Junio 2021'!D41+'Julio 2021'!D41+'Agosto 2021'!D41+'Septiembre 2021'!D41+'Octubre 2021'!D41+'Noviembre 2021'!D41+'Diciembre 2021'!D41-'Año 2021'!D41</f>
        <v>0</v>
      </c>
      <c r="F41" s="154">
        <f>'ITR21'!B41+IITR21!B41+IIITR21!B41+IVTR21!B41-'Año 2021'!B41</f>
        <v>19143</v>
      </c>
      <c r="G41" s="154">
        <f>'ITR21'!C41+IITR21!C41+IIITR21!C41+IVTR21!C41-'Año 2021'!C41</f>
        <v>18621971.193434939</v>
      </c>
      <c r="H41" s="154">
        <f>'ITR21'!D41+IITR21!D41+IIITR21!D41+IVTR21!D41-'Año 2021'!D41</f>
        <v>12160</v>
      </c>
      <c r="I41" s="152"/>
    </row>
    <row r="42" spans="1:9" ht="15.75" thickBot="1" x14ac:dyDescent="0.3">
      <c r="A42" s="24"/>
      <c r="B42" s="37"/>
      <c r="C42" s="37"/>
      <c r="D42" s="37"/>
      <c r="F42" s="154"/>
      <c r="G42" s="154"/>
      <c r="H42" s="154"/>
      <c r="I42" s="152"/>
    </row>
    <row r="43" spans="1:9" ht="15.75" thickBot="1" x14ac:dyDescent="0.3">
      <c r="A43" s="84" t="s">
        <v>32</v>
      </c>
      <c r="B43" s="85">
        <f t="shared" ref="B43:C43" si="8">+B44+B45+B46+B47+B48+B49+B50+B51+B52</f>
        <v>0</v>
      </c>
      <c r="C43" s="85">
        <f t="shared" si="8"/>
        <v>0</v>
      </c>
      <c r="D43" s="85">
        <f>+D44+D45+D46+D47+D48+D49+D50+D51+D52</f>
        <v>0</v>
      </c>
      <c r="F43" s="154"/>
      <c r="G43" s="154"/>
      <c r="H43" s="154"/>
      <c r="I43" s="152"/>
    </row>
    <row r="44" spans="1:9" ht="15.75" thickBot="1" x14ac:dyDescent="0.3">
      <c r="A44" s="38" t="s">
        <v>33</v>
      </c>
      <c r="B44" s="30">
        <f>'Enero 2021'!B44+'Febrero 2021'!B44+'Marzo 2021'!B44+'Abril 2021'!B44+'Mayo 2021'!B44+'Junio 2021'!B44+'Julio 2021'!B44+'Agosto 2021'!B44+'Septiembre 2021'!B44+'Octubre 2021'!B44+'Noviembre 2021'!B44+'Diciembre 2021'!B44-'Año 2021'!B44</f>
        <v>0</v>
      </c>
      <c r="C44" s="30">
        <f>'Enero 2021'!C44+'Febrero 2021'!C44+'Marzo 2021'!C44+'Abril 2021'!C44+'Mayo 2021'!C44+'Junio 2021'!C44+'Julio 2021'!C44+'Agosto 2021'!C44+'Septiembre 2021'!C44+'Octubre 2021'!C44+'Noviembre 2021'!C44+'Diciembre 2021'!C44-'Año 2021'!C44</f>
        <v>0</v>
      </c>
      <c r="D44" s="31">
        <f>'Enero 2021'!D44+'Febrero 2021'!D44+'Marzo 2021'!D44+'Abril 2021'!D44+'Mayo 2021'!D44+'Junio 2021'!D44+'Julio 2021'!D44+'Agosto 2021'!D44+'Septiembre 2021'!D44+'Octubre 2021'!D44+'Noviembre 2021'!D44+'Diciembre 2021'!D44-'Año 2021'!D44</f>
        <v>0</v>
      </c>
      <c r="F44" s="154">
        <f>'ITR21'!B44+IITR21!B44+IIITR21!B44+IVTR21!B44-'Año 2021'!B44</f>
        <v>3016</v>
      </c>
      <c r="G44" s="154">
        <f>'ITR21'!C44+IITR21!C44+IIITR21!C44+IVTR21!C44-'Año 2021'!C44</f>
        <v>1955536.7220034944</v>
      </c>
      <c r="H44" s="154">
        <f>'ITR21'!D44+IITR21!D44+IIITR21!D44+IVTR21!D44-'Año 2021'!D44</f>
        <v>2506</v>
      </c>
      <c r="I44" s="152"/>
    </row>
    <row r="45" spans="1:9" ht="15.75" thickBot="1" x14ac:dyDescent="0.3">
      <c r="A45" s="39" t="s">
        <v>34</v>
      </c>
      <c r="B45" s="30">
        <f>'Enero 2021'!B45+'Febrero 2021'!B45+'Marzo 2021'!B45+'Abril 2021'!B45+'Mayo 2021'!B45+'Junio 2021'!B45+'Julio 2021'!B45+'Agosto 2021'!B45+'Septiembre 2021'!B45+'Octubre 2021'!B45+'Noviembre 2021'!B45+'Diciembre 2021'!B45-'Año 2021'!B45</f>
        <v>0</v>
      </c>
      <c r="C45" s="30">
        <f>'Enero 2021'!C45+'Febrero 2021'!C45+'Marzo 2021'!C45+'Abril 2021'!C45+'Mayo 2021'!C45+'Junio 2021'!C45+'Julio 2021'!C45+'Agosto 2021'!C45+'Septiembre 2021'!C45+'Octubre 2021'!C45+'Noviembre 2021'!C45+'Diciembre 2021'!C45-'Año 2021'!C45</f>
        <v>0</v>
      </c>
      <c r="D45" s="31">
        <f>'Enero 2021'!D45+'Febrero 2021'!D45+'Marzo 2021'!D45+'Abril 2021'!D45+'Mayo 2021'!D45+'Junio 2021'!D45+'Julio 2021'!D45+'Agosto 2021'!D45+'Septiembre 2021'!D45+'Octubre 2021'!D45+'Noviembre 2021'!D45+'Diciembre 2021'!D45-'Año 2021'!D45</f>
        <v>0</v>
      </c>
      <c r="F45" s="154">
        <f>'ITR21'!B45+IITR21!B45+IIITR21!B45+IVTR21!B45-'Año 2021'!B45</f>
        <v>8806</v>
      </c>
      <c r="G45" s="154">
        <f>'ITR21'!C45+IITR21!C45+IIITR21!C45+IVTR21!C45-'Año 2021'!C45</f>
        <v>10423717.983374797</v>
      </c>
      <c r="H45" s="154">
        <f>'ITR21'!D45+IITR21!D45+IIITR21!D45+IVTR21!D45-'Año 2021'!D45</f>
        <v>5971</v>
      </c>
      <c r="I45" s="152"/>
    </row>
    <row r="46" spans="1:9" ht="15.75" thickBot="1" x14ac:dyDescent="0.3">
      <c r="A46" s="39" t="s">
        <v>35</v>
      </c>
      <c r="B46" s="30">
        <f>'Enero 2021'!B46+'Febrero 2021'!B46+'Marzo 2021'!B46+'Abril 2021'!B46+'Mayo 2021'!B46+'Junio 2021'!B46+'Julio 2021'!B46+'Agosto 2021'!B46+'Septiembre 2021'!B46+'Octubre 2021'!B46+'Noviembre 2021'!B46+'Diciembre 2021'!B46-'Año 2021'!B46</f>
        <v>0</v>
      </c>
      <c r="C46" s="30">
        <f>'Enero 2021'!C46+'Febrero 2021'!C46+'Marzo 2021'!C46+'Abril 2021'!C46+'Mayo 2021'!C46+'Junio 2021'!C46+'Julio 2021'!C46+'Agosto 2021'!C46+'Septiembre 2021'!C46+'Octubre 2021'!C46+'Noviembre 2021'!C46+'Diciembre 2021'!C46-'Año 2021'!C46</f>
        <v>0</v>
      </c>
      <c r="D46" s="31">
        <f>'Enero 2021'!D46+'Febrero 2021'!D46+'Marzo 2021'!D46+'Abril 2021'!D46+'Mayo 2021'!D46+'Junio 2021'!D46+'Julio 2021'!D46+'Agosto 2021'!D46+'Septiembre 2021'!D46+'Octubre 2021'!D46+'Noviembre 2021'!D46+'Diciembre 2021'!D46-'Año 2021'!D46</f>
        <v>0</v>
      </c>
      <c r="F46" s="154">
        <f>'ITR21'!B46+IITR21!B46+IIITR21!B46+IVTR21!B46-'Año 2021'!B46</f>
        <v>4250</v>
      </c>
      <c r="G46" s="154">
        <f>'ITR21'!C46+IITR21!C46+IIITR21!C46+IVTR21!C46-'Año 2021'!C46</f>
        <v>3127636.3649572842</v>
      </c>
      <c r="H46" s="154">
        <f>'ITR21'!D46+IITR21!D46+IIITR21!D46+IVTR21!D46-'Año 2021'!D46</f>
        <v>2956</v>
      </c>
      <c r="I46" s="152"/>
    </row>
    <row r="47" spans="1:9" ht="15.75" thickBot="1" x14ac:dyDescent="0.3">
      <c r="A47" s="39" t="s">
        <v>36</v>
      </c>
      <c r="B47" s="30">
        <f>'Enero 2021'!B47+'Febrero 2021'!B47+'Marzo 2021'!B47+'Abril 2021'!B47+'Mayo 2021'!B47+'Junio 2021'!B47+'Julio 2021'!B47+'Agosto 2021'!B47+'Septiembre 2021'!B47+'Octubre 2021'!B47+'Noviembre 2021'!B47+'Diciembre 2021'!B47-'Año 2021'!B47</f>
        <v>0</v>
      </c>
      <c r="C47" s="30">
        <f>'Enero 2021'!C47+'Febrero 2021'!C47+'Marzo 2021'!C47+'Abril 2021'!C47+'Mayo 2021'!C47+'Junio 2021'!C47+'Julio 2021'!C47+'Agosto 2021'!C47+'Septiembre 2021'!C47+'Octubre 2021'!C47+'Noviembre 2021'!C47+'Diciembre 2021'!C47-'Año 2021'!C47</f>
        <v>0</v>
      </c>
      <c r="D47" s="31">
        <f>'Enero 2021'!D47+'Febrero 2021'!D47+'Marzo 2021'!D47+'Abril 2021'!D47+'Mayo 2021'!D47+'Junio 2021'!D47+'Julio 2021'!D47+'Agosto 2021'!D47+'Septiembre 2021'!D47+'Octubre 2021'!D47+'Noviembre 2021'!D47+'Diciembre 2021'!D47-'Año 2021'!D47</f>
        <v>0</v>
      </c>
      <c r="F47" s="154">
        <f>'ITR21'!B47+IITR21!B47+IIITR21!B47+IVTR21!B47-'Año 2021'!B47</f>
        <v>15407</v>
      </c>
      <c r="G47" s="154">
        <f>'ITR21'!C47+IITR21!C47+IIITR21!C47+IVTR21!C47-'Año 2021'!C47</f>
        <v>13325186.61828387</v>
      </c>
      <c r="H47" s="154">
        <f>'ITR21'!D47+IITR21!D47+IIITR21!D47+IVTR21!D47-'Año 2021'!D47</f>
        <v>12189</v>
      </c>
      <c r="I47" s="152"/>
    </row>
    <row r="48" spans="1:9" ht="15.75" thickBot="1" x14ac:dyDescent="0.3">
      <c r="A48" s="39" t="s">
        <v>37</v>
      </c>
      <c r="B48" s="30">
        <f>'Enero 2021'!B48+'Febrero 2021'!B48+'Marzo 2021'!B48+'Abril 2021'!B48+'Mayo 2021'!B48+'Junio 2021'!B48+'Julio 2021'!B48+'Agosto 2021'!B48+'Septiembre 2021'!B48+'Octubre 2021'!B48+'Noviembre 2021'!B48+'Diciembre 2021'!B48-'Año 2021'!B48</f>
        <v>0</v>
      </c>
      <c r="C48" s="30">
        <f>'Enero 2021'!C48+'Febrero 2021'!C48+'Marzo 2021'!C48+'Abril 2021'!C48+'Mayo 2021'!C48+'Junio 2021'!C48+'Julio 2021'!C48+'Agosto 2021'!C48+'Septiembre 2021'!C48+'Octubre 2021'!C48+'Noviembre 2021'!C48+'Diciembre 2021'!C48-'Año 2021'!C48</f>
        <v>0</v>
      </c>
      <c r="D48" s="31">
        <f>'Enero 2021'!D48+'Febrero 2021'!D48+'Marzo 2021'!D48+'Abril 2021'!D48+'Mayo 2021'!D48+'Junio 2021'!D48+'Julio 2021'!D48+'Agosto 2021'!D48+'Septiembre 2021'!D48+'Octubre 2021'!D48+'Noviembre 2021'!D48+'Diciembre 2021'!D48-'Año 2021'!D48</f>
        <v>0</v>
      </c>
      <c r="F48" s="154">
        <f>'ITR21'!B48+IITR21!B48+IIITR21!B48+IVTR21!B48-'Año 2021'!B48</f>
        <v>5086</v>
      </c>
      <c r="G48" s="154">
        <f>'ITR21'!C48+IITR21!C48+IIITR21!C48+IVTR21!C48-'Año 2021'!C48</f>
        <v>5771345.0848366078</v>
      </c>
      <c r="H48" s="154">
        <f>'ITR21'!D48+IITR21!D48+IIITR21!D48+IVTR21!D48-'Año 2021'!D48</f>
        <v>2726</v>
      </c>
      <c r="I48" s="152"/>
    </row>
    <row r="49" spans="1:9" ht="15.75" thickBot="1" x14ac:dyDescent="0.3">
      <c r="A49" s="39" t="s">
        <v>38</v>
      </c>
      <c r="B49" s="30">
        <f>'Enero 2021'!B49+'Febrero 2021'!B49+'Marzo 2021'!B49+'Abril 2021'!B49+'Mayo 2021'!B49+'Junio 2021'!B49+'Julio 2021'!B49+'Agosto 2021'!B49+'Septiembre 2021'!B49+'Octubre 2021'!B49+'Noviembre 2021'!B49+'Diciembre 2021'!B49-'Año 2021'!B49</f>
        <v>0</v>
      </c>
      <c r="C49" s="30">
        <f>'Enero 2021'!C49+'Febrero 2021'!C49+'Marzo 2021'!C49+'Abril 2021'!C49+'Mayo 2021'!C49+'Junio 2021'!C49+'Julio 2021'!C49+'Agosto 2021'!C49+'Septiembre 2021'!C49+'Octubre 2021'!C49+'Noviembre 2021'!C49+'Diciembre 2021'!C49-'Año 2021'!C49</f>
        <v>0</v>
      </c>
      <c r="D49" s="31">
        <f>'Enero 2021'!D49+'Febrero 2021'!D49+'Marzo 2021'!D49+'Abril 2021'!D49+'Mayo 2021'!D49+'Junio 2021'!D49+'Julio 2021'!D49+'Agosto 2021'!D49+'Septiembre 2021'!D49+'Octubre 2021'!D49+'Noviembre 2021'!D49+'Diciembre 2021'!D49-'Año 2021'!D49</f>
        <v>0</v>
      </c>
      <c r="F49" s="154">
        <f>'ITR21'!B49+IITR21!B49+IIITR21!B49+IVTR21!B49-'Año 2021'!B49</f>
        <v>7256</v>
      </c>
      <c r="G49" s="154">
        <f>'ITR21'!C49+IITR21!C49+IIITR21!C49+IVTR21!C49-'Año 2021'!C49</f>
        <v>5277730.2799832933</v>
      </c>
      <c r="H49" s="154">
        <f>'ITR21'!D49+IITR21!D49+IIITR21!D49+IVTR21!D49-'Año 2021'!D49</f>
        <v>5806</v>
      </c>
      <c r="I49" s="152"/>
    </row>
    <row r="50" spans="1:9" ht="15.75" thickBot="1" x14ac:dyDescent="0.3">
      <c r="A50" s="39" t="s">
        <v>39</v>
      </c>
      <c r="B50" s="30">
        <f>'Enero 2021'!B50+'Febrero 2021'!B50+'Marzo 2021'!B50+'Abril 2021'!B50+'Mayo 2021'!B50+'Junio 2021'!B50+'Julio 2021'!B50+'Agosto 2021'!B50+'Septiembre 2021'!B50+'Octubre 2021'!B50+'Noviembre 2021'!B50+'Diciembre 2021'!B50-'Año 2021'!B50</f>
        <v>0</v>
      </c>
      <c r="C50" s="30">
        <f>'Enero 2021'!C50+'Febrero 2021'!C50+'Marzo 2021'!C50+'Abril 2021'!C50+'Mayo 2021'!C50+'Junio 2021'!C50+'Julio 2021'!C50+'Agosto 2021'!C50+'Septiembre 2021'!C50+'Octubre 2021'!C50+'Noviembre 2021'!C50+'Diciembre 2021'!C50-'Año 2021'!C50</f>
        <v>0</v>
      </c>
      <c r="D50" s="31">
        <f>'Enero 2021'!D50+'Febrero 2021'!D50+'Marzo 2021'!D50+'Abril 2021'!D50+'Mayo 2021'!D50+'Junio 2021'!D50+'Julio 2021'!D50+'Agosto 2021'!D50+'Septiembre 2021'!D50+'Octubre 2021'!D50+'Noviembre 2021'!D50+'Diciembre 2021'!D50-'Año 2021'!D50</f>
        <v>0</v>
      </c>
      <c r="F50" s="154">
        <f>'ITR21'!B50+IITR21!B50+IIITR21!B50+IVTR21!B50-'Año 2021'!B50</f>
        <v>2542</v>
      </c>
      <c r="G50" s="154">
        <f>'ITR21'!C50+IITR21!C50+IIITR21!C50+IVTR21!C50-'Año 2021'!C50</f>
        <v>3107524.4718166823</v>
      </c>
      <c r="H50" s="154">
        <f>'ITR21'!D50+IITR21!D50+IIITR21!D50+IVTR21!D50-'Año 2021'!D50</f>
        <v>1717</v>
      </c>
      <c r="I50" s="152"/>
    </row>
    <row r="51" spans="1:9" ht="15.75" thickBot="1" x14ac:dyDescent="0.3">
      <c r="A51" s="39" t="s">
        <v>40</v>
      </c>
      <c r="B51" s="30">
        <f>'Enero 2021'!B51+'Febrero 2021'!B51+'Marzo 2021'!B51+'Abril 2021'!B51+'Mayo 2021'!B51+'Junio 2021'!B51+'Julio 2021'!B51+'Agosto 2021'!B51+'Septiembre 2021'!B51+'Octubre 2021'!B51+'Noviembre 2021'!B51+'Diciembre 2021'!B51-'Año 2021'!B51</f>
        <v>0</v>
      </c>
      <c r="C51" s="30">
        <f>'Enero 2021'!C51+'Febrero 2021'!C51+'Marzo 2021'!C51+'Abril 2021'!C51+'Mayo 2021'!C51+'Junio 2021'!C51+'Julio 2021'!C51+'Agosto 2021'!C51+'Septiembre 2021'!C51+'Octubre 2021'!C51+'Noviembre 2021'!C51+'Diciembre 2021'!C51-'Año 2021'!C51</f>
        <v>0</v>
      </c>
      <c r="D51" s="31">
        <f>'Enero 2021'!D51+'Febrero 2021'!D51+'Marzo 2021'!D51+'Abril 2021'!D51+'Mayo 2021'!D51+'Junio 2021'!D51+'Julio 2021'!D51+'Agosto 2021'!D51+'Septiembre 2021'!D51+'Octubre 2021'!D51+'Noviembre 2021'!D51+'Diciembre 2021'!D51-'Año 2021'!D51</f>
        <v>0</v>
      </c>
      <c r="F51" s="154">
        <f>'ITR21'!B51+IITR21!B51+IIITR21!B51+IVTR21!B51-'Año 2021'!B51</f>
        <v>18915</v>
      </c>
      <c r="G51" s="154">
        <f>'ITR21'!C51+IITR21!C51+IIITR21!C51+IVTR21!C51-'Año 2021'!C51</f>
        <v>15724469.65763261</v>
      </c>
      <c r="H51" s="154">
        <f>'ITR21'!D51+IITR21!D51+IIITR21!D51+IVTR21!D51-'Año 2021'!D51</f>
        <v>14189</v>
      </c>
      <c r="I51" s="152"/>
    </row>
    <row r="52" spans="1:9" ht="15.75" thickBot="1" x14ac:dyDescent="0.3">
      <c r="A52" s="40" t="s">
        <v>41</v>
      </c>
      <c r="B52" s="34">
        <f>'Enero 2021'!B52+'Febrero 2021'!B52+'Marzo 2021'!B52+'Abril 2021'!B52+'Mayo 2021'!B52+'Junio 2021'!B52+'Julio 2021'!B52+'Agosto 2021'!B52+'Septiembre 2021'!B52+'Octubre 2021'!B52+'Noviembre 2021'!B52+'Diciembre 2021'!B52-'Año 2021'!B52</f>
        <v>0</v>
      </c>
      <c r="C52" s="34">
        <f>'Enero 2021'!C52+'Febrero 2021'!C52+'Marzo 2021'!C52+'Abril 2021'!C52+'Mayo 2021'!C52+'Junio 2021'!C52+'Julio 2021'!C52+'Agosto 2021'!C52+'Septiembre 2021'!C52+'Octubre 2021'!C52+'Noviembre 2021'!C52+'Diciembre 2021'!C52-'Año 2021'!C52</f>
        <v>0</v>
      </c>
      <c r="D52" s="35">
        <f>'Enero 2021'!D52+'Febrero 2021'!D52+'Marzo 2021'!D52+'Abril 2021'!D52+'Mayo 2021'!D52+'Junio 2021'!D52+'Julio 2021'!D52+'Agosto 2021'!D52+'Septiembre 2021'!D52+'Octubre 2021'!D52+'Noviembre 2021'!D52+'Diciembre 2021'!D52-'Año 2021'!D52</f>
        <v>0</v>
      </c>
      <c r="F52" s="154">
        <f>'ITR21'!B52+IITR21!B52+IIITR21!B52+IVTR21!B52-'Año 2021'!B52</f>
        <v>3954</v>
      </c>
      <c r="G52" s="154">
        <f>'ITR21'!C52+IITR21!C52+IIITR21!C52+IVTR21!C52-'Año 2021'!C52</f>
        <v>3227560.5558488257</v>
      </c>
      <c r="H52" s="154">
        <f>'ITR21'!D52+IITR21!D52+IIITR21!D52+IVTR21!D52-'Año 2021'!D52</f>
        <v>3036</v>
      </c>
      <c r="I52" s="152"/>
    </row>
    <row r="53" spans="1:9" ht="15.75" thickBot="1" x14ac:dyDescent="0.3">
      <c r="A53" s="24"/>
      <c r="B53" s="37"/>
      <c r="C53" s="37"/>
      <c r="D53" s="37"/>
      <c r="F53" s="154"/>
      <c r="G53" s="154"/>
      <c r="H53" s="154"/>
      <c r="I53" s="152"/>
    </row>
    <row r="54" spans="1:9" ht="15.75" thickBot="1" x14ac:dyDescent="0.3">
      <c r="A54" s="84" t="s">
        <v>42</v>
      </c>
      <c r="B54" s="85">
        <f t="shared" ref="B54:C54" si="9">+B55+B57+B56+B58</f>
        <v>0</v>
      </c>
      <c r="C54" s="85">
        <f t="shared" si="9"/>
        <v>0</v>
      </c>
      <c r="D54" s="85">
        <f>+D55+D57+D56+D58</f>
        <v>0</v>
      </c>
      <c r="F54" s="154"/>
      <c r="G54" s="154"/>
      <c r="H54" s="154"/>
      <c r="I54" s="152"/>
    </row>
    <row r="55" spans="1:9" ht="15.75" thickBot="1" x14ac:dyDescent="0.3">
      <c r="A55" s="38" t="s">
        <v>43</v>
      </c>
      <c r="B55" s="30">
        <v>0</v>
      </c>
      <c r="C55" s="30">
        <v>0</v>
      </c>
      <c r="D55" s="31">
        <v>0</v>
      </c>
      <c r="F55" s="154">
        <f>'ITR21'!B55+IITR21!B55+IIITR21!B55+IVTR21!B55-'Año 2021'!B55</f>
        <v>132401</v>
      </c>
      <c r="G55" s="154">
        <f>'ITR21'!C55+IITR21!C55+IIITR21!C55+IVTR21!C55-'Año 2021'!C55</f>
        <v>175447840.97525713</v>
      </c>
      <c r="H55" s="154">
        <f>'ITR21'!D55+IITR21!D55+IIITR21!D55+IVTR21!D55-'Año 2021'!D55</f>
        <v>75755</v>
      </c>
      <c r="I55" s="152"/>
    </row>
    <row r="56" spans="1:9" ht="15.75" thickBot="1" x14ac:dyDescent="0.3">
      <c r="A56" s="39" t="s">
        <v>44</v>
      </c>
      <c r="B56" s="30">
        <v>0</v>
      </c>
      <c r="C56" s="30">
        <v>0</v>
      </c>
      <c r="D56" s="31">
        <v>0</v>
      </c>
      <c r="F56" s="154">
        <f>'ITR21'!B56+IITR21!B56+IIITR21!B56+IVTR21!B56-'Año 2021'!B56</f>
        <v>12040</v>
      </c>
      <c r="G56" s="154">
        <f>'ITR21'!C56+IITR21!C56+IIITR21!C56+IVTR21!C56-'Año 2021'!C56</f>
        <v>11205911.142380806</v>
      </c>
      <c r="H56" s="154">
        <f>'ITR21'!D56+IITR21!D56+IIITR21!D56+IVTR21!D56-'Año 2021'!D56</f>
        <v>9042</v>
      </c>
      <c r="I56" s="152"/>
    </row>
    <row r="57" spans="1:9" ht="15.75" thickBot="1" x14ac:dyDescent="0.3">
      <c r="A57" s="39" t="s">
        <v>45</v>
      </c>
      <c r="B57" s="30">
        <v>0</v>
      </c>
      <c r="C57" s="30">
        <v>0</v>
      </c>
      <c r="D57" s="31">
        <v>0</v>
      </c>
      <c r="F57" s="154">
        <f>'ITR21'!B57+IITR21!B57+IIITR21!B57+IVTR21!B57-'Año 2021'!B57</f>
        <v>9155</v>
      </c>
      <c r="G57" s="154">
        <f>'ITR21'!C57+IITR21!C57+IIITR21!C57+IVTR21!C57-'Año 2021'!C57</f>
        <v>12070767.981368262</v>
      </c>
      <c r="H57" s="154">
        <f>'ITR21'!D57+IITR21!D57+IIITR21!D57+IVTR21!D57-'Año 2021'!D57</f>
        <v>4344</v>
      </c>
      <c r="I57" s="152"/>
    </row>
    <row r="58" spans="1:9" ht="15.75" thickBot="1" x14ac:dyDescent="0.3">
      <c r="A58" s="40" t="s">
        <v>46</v>
      </c>
      <c r="B58" s="34">
        <v>0</v>
      </c>
      <c r="C58" s="34">
        <v>0</v>
      </c>
      <c r="D58" s="35">
        <v>0</v>
      </c>
      <c r="F58" s="154">
        <f>'ITR21'!B58+IITR21!B58+IIITR21!B58+IVTR21!B58-'Año 2021'!B58</f>
        <v>23458</v>
      </c>
      <c r="G58" s="154">
        <f>'ITR21'!C58+IITR21!C58+IIITR21!C58+IVTR21!C58-'Año 2021'!C58</f>
        <v>25947975.217099048</v>
      </c>
      <c r="H58" s="154">
        <f>'ITR21'!D58+IITR21!D58+IIITR21!D58+IVTR21!D58-'Año 2021'!D58</f>
        <v>15221</v>
      </c>
      <c r="I58" s="152"/>
    </row>
    <row r="59" spans="1:9" ht="15.75" thickBot="1" x14ac:dyDescent="0.3">
      <c r="A59" s="24"/>
      <c r="B59" s="37"/>
      <c r="C59" s="37"/>
      <c r="D59" s="37"/>
      <c r="F59" s="154"/>
      <c r="G59" s="154"/>
      <c r="H59" s="154"/>
      <c r="I59" s="152"/>
    </row>
    <row r="60" spans="1:9" ht="15.75" thickBot="1" x14ac:dyDescent="0.3">
      <c r="A60" s="84" t="s">
        <v>47</v>
      </c>
      <c r="B60" s="85">
        <f t="shared" ref="B60:C60" si="10">+B61+B62+B63</f>
        <v>0</v>
      </c>
      <c r="C60" s="85">
        <f t="shared" si="10"/>
        <v>0</v>
      </c>
      <c r="D60" s="85">
        <f>+D61+D62+D63</f>
        <v>0</v>
      </c>
      <c r="F60" s="154"/>
      <c r="G60" s="154"/>
      <c r="H60" s="154"/>
      <c r="I60" s="152"/>
    </row>
    <row r="61" spans="1:9" ht="15.75" thickBot="1" x14ac:dyDescent="0.3">
      <c r="A61" s="38" t="s">
        <v>48</v>
      </c>
      <c r="B61" s="30">
        <f>'Enero 2021'!B61+'Febrero 2021'!B61+'Marzo 2021'!B61+'Abril 2021'!B61+'Mayo 2021'!B61+'Junio 2021'!B61+'Julio 2021'!B61+'Agosto 2021'!B61+'Septiembre 2021'!B61+'Octubre 2021'!B61+'Noviembre 2021'!B61+'Diciembre 2021'!B61-'Año 2021'!B61</f>
        <v>0</v>
      </c>
      <c r="C61" s="30">
        <f>'Enero 2021'!C61+'Febrero 2021'!C61+'Marzo 2021'!C61+'Abril 2021'!C61+'Mayo 2021'!C61+'Junio 2021'!C61+'Julio 2021'!C61+'Agosto 2021'!C61+'Septiembre 2021'!C61+'Octubre 2021'!C61+'Noviembre 2021'!C61+'Diciembre 2021'!C61-'Año 2021'!C61</f>
        <v>0</v>
      </c>
      <c r="D61" s="31">
        <f>'Enero 2021'!D61+'Febrero 2021'!D61+'Marzo 2021'!D61+'Abril 2021'!D61+'Mayo 2021'!D61+'Junio 2021'!D61+'Julio 2021'!D61+'Agosto 2021'!D61+'Septiembre 2021'!D61+'Octubre 2021'!D61+'Noviembre 2021'!D61+'Diciembre 2021'!D61-'Año 2021'!D61</f>
        <v>0</v>
      </c>
      <c r="F61" s="154">
        <f>'ITR21'!B61+IITR21!B61+IIITR21!B61+IVTR21!B61-'Año 2021'!B61</f>
        <v>16421</v>
      </c>
      <c r="G61" s="154">
        <f>'ITR21'!C61+IITR21!C61+IIITR21!C61+IVTR21!C61-'Año 2021'!C61</f>
        <v>14677989.163344745</v>
      </c>
      <c r="H61" s="154">
        <f>'ITR21'!D61+IITR21!D61+IIITR21!D61+IVTR21!D61-'Año 2021'!D61</f>
        <v>11323</v>
      </c>
      <c r="I61" s="152"/>
    </row>
    <row r="62" spans="1:9" ht="15.75" thickBot="1" x14ac:dyDescent="0.3">
      <c r="A62" s="39" t="s">
        <v>49</v>
      </c>
      <c r="B62" s="30">
        <f>'Enero 2021'!B62+'Febrero 2021'!B62+'Marzo 2021'!B62+'Abril 2021'!B62+'Mayo 2021'!B62+'Junio 2021'!B62+'Julio 2021'!B62+'Agosto 2021'!B62+'Septiembre 2021'!B62+'Octubre 2021'!B62+'Noviembre 2021'!B62+'Diciembre 2021'!B62-'Año 2021'!B62</f>
        <v>0</v>
      </c>
      <c r="C62" s="30">
        <f>'Enero 2021'!C62+'Febrero 2021'!C62+'Marzo 2021'!C62+'Abril 2021'!C62+'Mayo 2021'!C62+'Junio 2021'!C62+'Julio 2021'!C62+'Agosto 2021'!C62+'Septiembre 2021'!C62+'Octubre 2021'!C62+'Noviembre 2021'!C62+'Diciembre 2021'!C62-'Año 2021'!C62</f>
        <v>0</v>
      </c>
      <c r="D62" s="31">
        <f>'Enero 2021'!D62+'Febrero 2021'!D62+'Marzo 2021'!D62+'Abril 2021'!D62+'Mayo 2021'!D62+'Junio 2021'!D62+'Julio 2021'!D62+'Agosto 2021'!D62+'Septiembre 2021'!D62+'Octubre 2021'!D62+'Noviembre 2021'!D62+'Diciembre 2021'!D62-'Año 2021'!D62</f>
        <v>0</v>
      </c>
      <c r="F62" s="154">
        <f>'ITR21'!B62+IITR21!B62+IIITR21!B62+IVTR21!B62-'Año 2021'!B62</f>
        <v>6643</v>
      </c>
      <c r="G62" s="154">
        <f>'ITR21'!C62+IITR21!C62+IIITR21!C62+IVTR21!C62-'Año 2021'!C62</f>
        <v>8760661.2446316667</v>
      </c>
      <c r="H62" s="154">
        <f>'ITR21'!D62+IITR21!D62+IIITR21!D62+IVTR21!D62-'Año 2021'!D62</f>
        <v>3705</v>
      </c>
      <c r="I62" s="152"/>
    </row>
    <row r="63" spans="1:9" ht="15.75" thickBot="1" x14ac:dyDescent="0.3">
      <c r="A63" s="40" t="s">
        <v>50</v>
      </c>
      <c r="B63" s="34">
        <f>'Enero 2021'!B63+'Febrero 2021'!B63+'Marzo 2021'!B63+'Abril 2021'!B63+'Mayo 2021'!B63+'Junio 2021'!B63+'Julio 2021'!B63+'Agosto 2021'!B63+'Septiembre 2021'!B63+'Octubre 2021'!B63+'Noviembre 2021'!B63+'Diciembre 2021'!B63-'Año 2021'!B63</f>
        <v>0</v>
      </c>
      <c r="C63" s="34">
        <f>'Enero 2021'!C63+'Febrero 2021'!C63+'Marzo 2021'!C63+'Abril 2021'!C63+'Mayo 2021'!C63+'Junio 2021'!C63+'Julio 2021'!C63+'Agosto 2021'!C63+'Septiembre 2021'!C63+'Octubre 2021'!C63+'Noviembre 2021'!C63+'Diciembre 2021'!C63-'Año 2021'!C63</f>
        <v>0</v>
      </c>
      <c r="D63" s="35">
        <f>'Enero 2021'!D63+'Febrero 2021'!D63+'Marzo 2021'!D63+'Abril 2021'!D63+'Mayo 2021'!D63+'Junio 2021'!D63+'Julio 2021'!D63+'Agosto 2021'!D63+'Septiembre 2021'!D63+'Octubre 2021'!D63+'Noviembre 2021'!D63+'Diciembre 2021'!D63-'Año 2021'!D63</f>
        <v>0</v>
      </c>
      <c r="F63" s="154">
        <f>'ITR21'!B63+IITR21!B63+IIITR21!B63+IVTR21!B63-'Año 2021'!B63</f>
        <v>78202</v>
      </c>
      <c r="G63" s="154">
        <f>'ITR21'!C63+IITR21!C63+IIITR21!C63+IVTR21!C63-'Año 2021'!C63</f>
        <v>57014328.555830389</v>
      </c>
      <c r="H63" s="154">
        <f>'ITR21'!D63+IITR21!D63+IIITR21!D63+IVTR21!D63-'Año 2021'!D63</f>
        <v>61888</v>
      </c>
      <c r="I63" s="152"/>
    </row>
    <row r="64" spans="1:9" ht="15.75" thickBot="1" x14ac:dyDescent="0.3">
      <c r="A64" s="24"/>
      <c r="B64" s="37"/>
      <c r="C64" s="37"/>
      <c r="D64" s="37"/>
      <c r="F64" s="154"/>
      <c r="G64" s="154"/>
      <c r="H64" s="154"/>
      <c r="I64" s="152"/>
    </row>
    <row r="65" spans="1:9" ht="15.75" thickBot="1" x14ac:dyDescent="0.3">
      <c r="A65" s="84" t="s">
        <v>51</v>
      </c>
      <c r="B65" s="85">
        <f t="shared" ref="B65:C65" si="11">+B66+B67</f>
        <v>0</v>
      </c>
      <c r="C65" s="85">
        <f t="shared" si="11"/>
        <v>0</v>
      </c>
      <c r="D65" s="85">
        <f>+D66+D67</f>
        <v>0</v>
      </c>
      <c r="F65" s="154"/>
      <c r="G65" s="154"/>
      <c r="H65" s="154"/>
      <c r="I65" s="152"/>
    </row>
    <row r="66" spans="1:9" ht="15.75" thickBot="1" x14ac:dyDescent="0.3">
      <c r="A66" s="38" t="s">
        <v>52</v>
      </c>
      <c r="B66" s="30">
        <f>'Enero 2021'!B66+'Febrero 2021'!B66+'Marzo 2021'!B66+'Abril 2021'!B66+'Mayo 2021'!B66+'Junio 2021'!B66+'Julio 2021'!B66+'Agosto 2021'!B66+'Septiembre 2021'!B66+'Octubre 2021'!B66+'Noviembre 2021'!B66+'Diciembre 2021'!B66-'Año 2021'!B66</f>
        <v>0</v>
      </c>
      <c r="C66" s="30">
        <f>'Enero 2021'!C66+'Febrero 2021'!C66+'Marzo 2021'!C66+'Abril 2021'!C66+'Mayo 2021'!C66+'Junio 2021'!C66+'Julio 2021'!C66+'Agosto 2021'!C66+'Septiembre 2021'!C66+'Octubre 2021'!C66+'Noviembre 2021'!C66+'Diciembre 2021'!C66-'Año 2021'!C66</f>
        <v>0</v>
      </c>
      <c r="D66" s="31">
        <f>'Enero 2021'!D66+'Febrero 2021'!D66+'Marzo 2021'!D66+'Abril 2021'!D66+'Mayo 2021'!D66+'Junio 2021'!D66+'Julio 2021'!D66+'Agosto 2021'!D66+'Septiembre 2021'!D66+'Octubre 2021'!D66+'Noviembre 2021'!D66+'Diciembre 2021'!D66-'Año 2021'!D66</f>
        <v>0</v>
      </c>
      <c r="F66" s="154">
        <f>'ITR21'!B66+IITR21!B66+IIITR21!B66+IVTR21!B66-'Año 2021'!B66</f>
        <v>6951</v>
      </c>
      <c r="G66" s="154">
        <f>'ITR21'!C66+IITR21!C66+IIITR21!C66+IVTR21!C66-'Año 2021'!C66</f>
        <v>8692149.2399331797</v>
      </c>
      <c r="H66" s="154">
        <f>'ITR21'!D66+IITR21!D66+IIITR21!D66+IVTR21!D66-'Año 2021'!D66</f>
        <v>2812</v>
      </c>
      <c r="I66" s="152"/>
    </row>
    <row r="67" spans="1:9" ht="15.75" thickBot="1" x14ac:dyDescent="0.3">
      <c r="A67" s="40" t="s">
        <v>53</v>
      </c>
      <c r="B67" s="34">
        <f>'Enero 2021'!B67+'Febrero 2021'!B67+'Marzo 2021'!B67+'Abril 2021'!B67+'Mayo 2021'!B67+'Junio 2021'!B67+'Julio 2021'!B67+'Agosto 2021'!B67+'Septiembre 2021'!B67+'Octubre 2021'!B67+'Noviembre 2021'!B67+'Diciembre 2021'!B67-'Año 2021'!B67</f>
        <v>0</v>
      </c>
      <c r="C67" s="34">
        <f>'Enero 2021'!C67+'Febrero 2021'!C67+'Marzo 2021'!C67+'Abril 2021'!C67+'Mayo 2021'!C67+'Junio 2021'!C67+'Julio 2021'!C67+'Agosto 2021'!C67+'Septiembre 2021'!C67+'Octubre 2021'!C67+'Noviembre 2021'!C67+'Diciembre 2021'!C67-'Año 2021'!C67</f>
        <v>0</v>
      </c>
      <c r="D67" s="35">
        <f>'Enero 2021'!D67+'Febrero 2021'!D67+'Marzo 2021'!D67+'Abril 2021'!D67+'Mayo 2021'!D67+'Junio 2021'!D67+'Julio 2021'!D67+'Agosto 2021'!D67+'Septiembre 2021'!D67+'Octubre 2021'!D67+'Noviembre 2021'!D67+'Diciembre 2021'!D67-'Año 2021'!D67</f>
        <v>0</v>
      </c>
      <c r="F67" s="154">
        <f>'ITR21'!B67+IITR21!B67+IIITR21!B67+IVTR21!B67-'Año 2021'!B67</f>
        <v>2583</v>
      </c>
      <c r="G67" s="154">
        <f>'ITR21'!C67+IITR21!C67+IIITR21!C67+IVTR21!C67-'Año 2021'!C67</f>
        <v>4204350.1764171524</v>
      </c>
      <c r="H67" s="154">
        <f>'ITR21'!D67+IITR21!D67+IIITR21!D67+IVTR21!D67-'Año 2021'!D67</f>
        <v>1067</v>
      </c>
      <c r="I67" s="152"/>
    </row>
    <row r="68" spans="1:9" ht="15.75" thickBot="1" x14ac:dyDescent="0.3">
      <c r="A68" s="24"/>
      <c r="B68" s="37"/>
      <c r="C68" s="37"/>
      <c r="D68" s="37"/>
      <c r="F68" s="154"/>
      <c r="G68" s="154"/>
      <c r="H68" s="154"/>
      <c r="I68" s="152"/>
    </row>
    <row r="69" spans="1:9" ht="15.75" thickBot="1" x14ac:dyDescent="0.3">
      <c r="A69" s="84" t="s">
        <v>54</v>
      </c>
      <c r="B69" s="85">
        <f t="shared" ref="B69:C69" si="12">+B70+B71+B72+B73</f>
        <v>0</v>
      </c>
      <c r="C69" s="85">
        <f t="shared" si="12"/>
        <v>0</v>
      </c>
      <c r="D69" s="85">
        <f>+D70+D71+D72+D73</f>
        <v>0</v>
      </c>
      <c r="F69" s="154"/>
      <c r="G69" s="154"/>
      <c r="H69" s="154"/>
      <c r="I69" s="152"/>
    </row>
    <row r="70" spans="1:9" ht="15.75" thickBot="1" x14ac:dyDescent="0.3">
      <c r="A70" s="38" t="s">
        <v>55</v>
      </c>
      <c r="B70" s="30">
        <f>'Enero 2021'!B70+'Febrero 2021'!B70+'Marzo 2021'!B70+'Abril 2021'!B70+'Mayo 2021'!B70+'Junio 2021'!B70+'Julio 2021'!B70+'Agosto 2021'!B70+'Septiembre 2021'!B70+'Octubre 2021'!B70+'Noviembre 2021'!B70+'Diciembre 2021'!B70-'Año 2021'!B70</f>
        <v>0</v>
      </c>
      <c r="C70" s="30">
        <f>'Enero 2021'!C70+'Febrero 2021'!C70+'Marzo 2021'!C70+'Abril 2021'!C70+'Mayo 2021'!C70+'Junio 2021'!C70+'Julio 2021'!C70+'Agosto 2021'!C70+'Septiembre 2021'!C70+'Octubre 2021'!C70+'Noviembre 2021'!C70+'Diciembre 2021'!C70-'Año 2021'!C70</f>
        <v>0</v>
      </c>
      <c r="D70" s="31">
        <f>'Enero 2021'!D70+'Febrero 2021'!D70+'Marzo 2021'!D70+'Abril 2021'!D70+'Mayo 2021'!D70+'Junio 2021'!D70+'Julio 2021'!D70+'Agosto 2021'!D70+'Septiembre 2021'!D70+'Octubre 2021'!D70+'Noviembre 2021'!D70+'Diciembre 2021'!D70-'Año 2021'!D70</f>
        <v>0</v>
      </c>
      <c r="F70" s="154">
        <f>'ITR21'!B70+IITR21!B70+IIITR21!B70+IVTR21!B70-'Año 2021'!B70</f>
        <v>28550</v>
      </c>
      <c r="G70" s="154">
        <f>'ITR21'!C70+IITR21!C70+IIITR21!C70+IVTR21!C70-'Año 2021'!C70</f>
        <v>24512894.337989822</v>
      </c>
      <c r="H70" s="154">
        <f>'ITR21'!D70+IITR21!D70+IIITR21!D70+IVTR21!D70-'Año 2021'!D70</f>
        <v>19741</v>
      </c>
      <c r="I70" s="152"/>
    </row>
    <row r="71" spans="1:9" ht="15.75" thickBot="1" x14ac:dyDescent="0.3">
      <c r="A71" s="39" t="s">
        <v>56</v>
      </c>
      <c r="B71" s="30">
        <f>'Enero 2021'!B71+'Febrero 2021'!B71+'Marzo 2021'!B71+'Abril 2021'!B71+'Mayo 2021'!B71+'Junio 2021'!B71+'Julio 2021'!B71+'Agosto 2021'!B71+'Septiembre 2021'!B71+'Octubre 2021'!B71+'Noviembre 2021'!B71+'Diciembre 2021'!B71-'Año 2021'!B71</f>
        <v>0</v>
      </c>
      <c r="C71" s="30">
        <f>'Enero 2021'!C71+'Febrero 2021'!C71+'Marzo 2021'!C71+'Abril 2021'!C71+'Mayo 2021'!C71+'Junio 2021'!C71+'Julio 2021'!C71+'Agosto 2021'!C71+'Septiembre 2021'!C71+'Octubre 2021'!C71+'Noviembre 2021'!C71+'Diciembre 2021'!C71-'Año 2021'!C71</f>
        <v>0</v>
      </c>
      <c r="D71" s="31">
        <f>'Enero 2021'!D71+'Febrero 2021'!D71+'Marzo 2021'!D71+'Abril 2021'!D71+'Mayo 2021'!D71+'Junio 2021'!D71+'Julio 2021'!D71+'Agosto 2021'!D71+'Septiembre 2021'!D71+'Octubre 2021'!D71+'Noviembre 2021'!D71+'Diciembre 2021'!D71-'Año 2021'!D71</f>
        <v>0</v>
      </c>
      <c r="F71" s="154">
        <f>'ITR21'!B71+IITR21!B71+IIITR21!B71+IVTR21!B71-'Año 2021'!B71</f>
        <v>4005</v>
      </c>
      <c r="G71" s="154">
        <f>'ITR21'!C71+IITR21!C71+IIITR21!C71+IVTR21!C71-'Año 2021'!C71</f>
        <v>3615423.6837269459</v>
      </c>
      <c r="H71" s="154">
        <f>'ITR21'!D71+IITR21!D71+IIITR21!D71+IVTR21!D71-'Año 2021'!D71</f>
        <v>2470</v>
      </c>
      <c r="I71" s="152"/>
    </row>
    <row r="72" spans="1:9" ht="15.75" thickBot="1" x14ac:dyDescent="0.3">
      <c r="A72" s="39" t="s">
        <v>57</v>
      </c>
      <c r="B72" s="30">
        <f>'Enero 2021'!B72+'Febrero 2021'!B72+'Marzo 2021'!B72+'Abril 2021'!B72+'Mayo 2021'!B72+'Junio 2021'!B72+'Julio 2021'!B72+'Agosto 2021'!B72+'Septiembre 2021'!B72+'Octubre 2021'!B72+'Noviembre 2021'!B72+'Diciembre 2021'!B72-'Año 2021'!B72</f>
        <v>0</v>
      </c>
      <c r="C72" s="30">
        <f>'Enero 2021'!C72+'Febrero 2021'!C72+'Marzo 2021'!C72+'Abril 2021'!C72+'Mayo 2021'!C72+'Junio 2021'!C72+'Julio 2021'!C72+'Agosto 2021'!C72+'Septiembre 2021'!C72+'Octubre 2021'!C72+'Noviembre 2021'!C72+'Diciembre 2021'!C72-'Año 2021'!C72</f>
        <v>0</v>
      </c>
      <c r="D72" s="31">
        <f>'Enero 2021'!D72+'Febrero 2021'!D72+'Marzo 2021'!D72+'Abril 2021'!D72+'Mayo 2021'!D72+'Junio 2021'!D72+'Julio 2021'!D72+'Agosto 2021'!D72+'Septiembre 2021'!D72+'Octubre 2021'!D72+'Noviembre 2021'!D72+'Diciembre 2021'!D72-'Año 2021'!D72</f>
        <v>0</v>
      </c>
      <c r="F72" s="154">
        <f>'ITR21'!B72+IITR21!B72+IIITR21!B72+IVTR21!B72-'Año 2021'!B72</f>
        <v>5245</v>
      </c>
      <c r="G72" s="154">
        <f>'ITR21'!C72+IITR21!C72+IIITR21!C72+IVTR21!C72-'Año 2021'!C72</f>
        <v>3880181.3072995618</v>
      </c>
      <c r="H72" s="154">
        <f>'ITR21'!D72+IITR21!D72+IIITR21!D72+IVTR21!D72-'Año 2021'!D72</f>
        <v>3677</v>
      </c>
      <c r="I72" s="152"/>
    </row>
    <row r="73" spans="1:9" ht="15.75" thickBot="1" x14ac:dyDescent="0.3">
      <c r="A73" s="40" t="s">
        <v>58</v>
      </c>
      <c r="B73" s="34">
        <f>'Enero 2021'!B73+'Febrero 2021'!B73+'Marzo 2021'!B73+'Abril 2021'!B73+'Mayo 2021'!B73+'Junio 2021'!B73+'Julio 2021'!B73+'Agosto 2021'!B73+'Septiembre 2021'!B73+'Octubre 2021'!B73+'Noviembre 2021'!B73+'Diciembre 2021'!B73-'Año 2021'!B73</f>
        <v>0</v>
      </c>
      <c r="C73" s="34">
        <f>'Enero 2021'!C73+'Febrero 2021'!C73+'Marzo 2021'!C73+'Abril 2021'!C73+'Mayo 2021'!C73+'Junio 2021'!C73+'Julio 2021'!C73+'Agosto 2021'!C73+'Septiembre 2021'!C73+'Octubre 2021'!C73+'Noviembre 2021'!C73+'Diciembre 2021'!C73-'Año 2021'!C73</f>
        <v>0</v>
      </c>
      <c r="D73" s="35">
        <f>'Enero 2021'!D73+'Febrero 2021'!D73+'Marzo 2021'!D73+'Abril 2021'!D73+'Mayo 2021'!D73+'Junio 2021'!D73+'Julio 2021'!D73+'Agosto 2021'!D73+'Septiembre 2021'!D73+'Octubre 2021'!D73+'Noviembre 2021'!D73+'Diciembre 2021'!D73-'Año 2021'!D73</f>
        <v>0</v>
      </c>
      <c r="F73" s="154">
        <f>'ITR21'!B73+IITR21!B73+IIITR21!B73+IVTR21!B73-'Año 2021'!B73</f>
        <v>29414</v>
      </c>
      <c r="G73" s="154">
        <f>'ITR21'!C73+IITR21!C73+IIITR21!C73+IVTR21!C73-'Año 2021'!C73</f>
        <v>29116863.321200386</v>
      </c>
      <c r="H73" s="154">
        <f>'ITR21'!D73+IITR21!D73+IIITR21!D73+IVTR21!D73-'Año 2021'!D73</f>
        <v>20554</v>
      </c>
      <c r="I73" s="152"/>
    </row>
    <row r="74" spans="1:9" ht="15.75" thickBot="1" x14ac:dyDescent="0.3">
      <c r="A74" s="24"/>
      <c r="B74" s="37"/>
      <c r="C74" s="37"/>
      <c r="D74" s="37"/>
      <c r="F74" s="154"/>
      <c r="G74" s="154"/>
      <c r="H74" s="154"/>
      <c r="I74" s="152"/>
    </row>
    <row r="75" spans="1:9" ht="15.75" thickBot="1" x14ac:dyDescent="0.3">
      <c r="A75" s="84" t="s">
        <v>59</v>
      </c>
      <c r="B75" s="85">
        <f t="shared" ref="B75:C75" si="13">+B76</f>
        <v>0</v>
      </c>
      <c r="C75" s="85">
        <f t="shared" si="13"/>
        <v>0</v>
      </c>
      <c r="D75" s="85">
        <f>+D76</f>
        <v>0</v>
      </c>
      <c r="F75" s="154"/>
      <c r="G75" s="154"/>
      <c r="H75" s="154"/>
      <c r="I75" s="152"/>
    </row>
    <row r="76" spans="1:9" ht="15.75" thickBot="1" x14ac:dyDescent="0.3">
      <c r="A76" s="92" t="s">
        <v>60</v>
      </c>
      <c r="B76" s="34">
        <f>'Enero 2021'!B76+'Febrero 2021'!B76+'Marzo 2021'!B76+'Abril 2021'!B76+'Mayo 2021'!B76+'Junio 2021'!B76+'Julio 2021'!B76+'Agosto 2021'!B76+'Septiembre 2021'!B76+'Octubre 2021'!B76+'Noviembre 2021'!B76+'Diciembre 2021'!B76-'Año 2021'!B76</f>
        <v>0</v>
      </c>
      <c r="C76" s="34">
        <f>'Enero 2021'!C76+'Febrero 2021'!C76+'Marzo 2021'!C76+'Abril 2021'!C76+'Mayo 2021'!C76+'Junio 2021'!C76+'Julio 2021'!C76+'Agosto 2021'!C76+'Septiembre 2021'!C76+'Octubre 2021'!C76+'Noviembre 2021'!C76+'Diciembre 2021'!C76-'Año 2021'!C76</f>
        <v>0</v>
      </c>
      <c r="D76" s="35">
        <f>'Enero 2021'!D76+'Febrero 2021'!D76+'Marzo 2021'!D76+'Abril 2021'!D76+'Mayo 2021'!D76+'Junio 2021'!D76+'Julio 2021'!D76+'Agosto 2021'!D76+'Septiembre 2021'!D76+'Octubre 2021'!D76+'Noviembre 2021'!D76+'Diciembre 2021'!D76-'Año 2021'!D76</f>
        <v>0</v>
      </c>
      <c r="F76" s="154">
        <f>'ITR21'!B76+IITR21!B76+IIITR21!B76+IVTR21!B76-'Año 2021'!B76</f>
        <v>130123</v>
      </c>
      <c r="G76" s="155">
        <f>'ITR21'!C76+IITR21!C76+IIITR21!C76+IVTR21!C76-'Año 2021'!C76</f>
        <v>150647090.12646818</v>
      </c>
      <c r="H76" s="154">
        <f>'ITR21'!D76+IITR21!D76+IIITR21!D76+IVTR21!D76-'Año 2021'!D76</f>
        <v>79182</v>
      </c>
      <c r="I76" s="152"/>
    </row>
    <row r="77" spans="1:9" ht="15.75" thickBot="1" x14ac:dyDescent="0.3">
      <c r="A77" s="24"/>
      <c r="B77" s="37"/>
      <c r="C77" s="37"/>
      <c r="D77" s="37"/>
      <c r="F77" s="154"/>
      <c r="G77" s="154"/>
      <c r="H77" s="154"/>
      <c r="I77" s="152"/>
    </row>
    <row r="78" spans="1:9" ht="15.75" thickBot="1" x14ac:dyDescent="0.3">
      <c r="A78" s="84" t="s">
        <v>61</v>
      </c>
      <c r="B78" s="85">
        <f t="shared" ref="B78:C78" si="14">+B79</f>
        <v>0</v>
      </c>
      <c r="C78" s="85">
        <f t="shared" si="14"/>
        <v>0</v>
      </c>
      <c r="D78" s="85">
        <f>+D79</f>
        <v>0</v>
      </c>
      <c r="F78" s="154"/>
      <c r="G78" s="154"/>
      <c r="H78" s="154"/>
      <c r="I78" s="152"/>
    </row>
    <row r="79" spans="1:9" ht="15.75" thickBot="1" x14ac:dyDescent="0.3">
      <c r="A79" s="92" t="s">
        <v>62</v>
      </c>
      <c r="B79" s="34">
        <f>'Enero 2021'!B79+'Febrero 2021'!B79+'Marzo 2021'!B79+'Abril 2021'!B79+'Mayo 2021'!B79+'Junio 2021'!B79+'Julio 2021'!B79+'Agosto 2021'!B79+'Septiembre 2021'!B79+'Octubre 2021'!B79+'Noviembre 2021'!B79+'Diciembre 2021'!B79-'Año 2021'!B79</f>
        <v>0</v>
      </c>
      <c r="C79" s="34">
        <f>'Enero 2021'!C79+'Febrero 2021'!C79+'Marzo 2021'!C79+'Abril 2021'!C79+'Mayo 2021'!C79+'Junio 2021'!C79+'Julio 2021'!C79+'Agosto 2021'!C79+'Septiembre 2021'!C79+'Octubre 2021'!C79+'Noviembre 2021'!C79+'Diciembre 2021'!C79-'Año 2021'!C79</f>
        <v>0</v>
      </c>
      <c r="D79" s="35">
        <f>'Enero 2021'!D79+'Febrero 2021'!D79+'Marzo 2021'!D79+'Abril 2021'!D79+'Mayo 2021'!D79+'Junio 2021'!D79+'Julio 2021'!D79+'Agosto 2021'!D79+'Septiembre 2021'!D79+'Octubre 2021'!D79+'Noviembre 2021'!D79+'Diciembre 2021'!D79-'Año 2021'!D79</f>
        <v>0</v>
      </c>
      <c r="F79" s="154">
        <f>'ITR21'!B79+IITR21!B79+IIITR21!B79+IVTR21!B79-'Año 2021'!B79</f>
        <v>61291</v>
      </c>
      <c r="G79" s="154">
        <f>'ITR21'!C79+IITR21!C79+IIITR21!C79+IVTR21!C79-'Año 2021'!C79</f>
        <v>64393238.072021931</v>
      </c>
      <c r="H79" s="154">
        <f>'ITR21'!D79+IITR21!D79+IIITR21!D79+IVTR21!D79-'Año 2021'!D79</f>
        <v>32936</v>
      </c>
      <c r="I79" s="152"/>
    </row>
    <row r="80" spans="1:9" ht="15.75" thickBot="1" x14ac:dyDescent="0.3">
      <c r="A80" s="24"/>
      <c r="B80" s="37"/>
      <c r="C80" s="37"/>
      <c r="D80" s="37"/>
      <c r="F80" s="154"/>
      <c r="G80" s="154"/>
      <c r="H80" s="154"/>
      <c r="I80" s="152"/>
    </row>
    <row r="81" spans="1:9" ht="15.75" thickBot="1" x14ac:dyDescent="0.3">
      <c r="A81" s="84" t="s">
        <v>63</v>
      </c>
      <c r="B81" s="85">
        <f t="shared" ref="B81:C81" si="15">+B82</f>
        <v>0</v>
      </c>
      <c r="C81" s="85">
        <f t="shared" si="15"/>
        <v>0</v>
      </c>
      <c r="D81" s="85">
        <f>+D82</f>
        <v>0</v>
      </c>
      <c r="F81" s="154"/>
      <c r="G81" s="154"/>
      <c r="H81" s="154"/>
      <c r="I81" s="152"/>
    </row>
    <row r="82" spans="1:9" ht="15.75" thickBot="1" x14ac:dyDescent="0.3">
      <c r="A82" s="92" t="s">
        <v>64</v>
      </c>
      <c r="B82" s="34">
        <f>'Enero 2021'!B82+'Febrero 2021'!B82+'Marzo 2021'!B82+'Abril 2021'!B82+'Mayo 2021'!B82+'Junio 2021'!B82+'Julio 2021'!B82+'Agosto 2021'!B82+'Septiembre 2021'!B82+'Octubre 2021'!B82+'Noviembre 2021'!B82+'Diciembre 2021'!B82-'Año 2021'!B82</f>
        <v>0</v>
      </c>
      <c r="C82" s="34">
        <f>'Enero 2021'!C82+'Febrero 2021'!C82+'Marzo 2021'!C82+'Abril 2021'!C82+'Mayo 2021'!C82+'Junio 2021'!C82+'Julio 2021'!C82+'Agosto 2021'!C82+'Septiembre 2021'!C82+'Octubre 2021'!C82+'Noviembre 2021'!C82+'Diciembre 2021'!C82-'Año 2021'!C82</f>
        <v>0</v>
      </c>
      <c r="D82" s="35">
        <f>'Enero 2021'!D82+'Febrero 2021'!D82+'Marzo 2021'!D82+'Abril 2021'!D82+'Mayo 2021'!D82+'Junio 2021'!D82+'Julio 2021'!D82+'Agosto 2021'!D82+'Septiembre 2021'!D82+'Octubre 2021'!D82+'Noviembre 2021'!D82+'Diciembre 2021'!D82-'Año 2021'!D82</f>
        <v>0</v>
      </c>
      <c r="F82" s="154">
        <f>'ITR21'!B82+IITR21!B82+IIITR21!B82+IVTR21!B82-'Año 2021'!B82</f>
        <v>25796</v>
      </c>
      <c r="G82" s="154">
        <f>'ITR21'!C82+IITR21!C82+IIITR21!C82+IVTR21!C82-'Año 2021'!C82</f>
        <v>27797062.178210232</v>
      </c>
      <c r="H82" s="154">
        <f>'ITR21'!D82+IITR21!D82+IIITR21!D82+IVTR21!D82-'Año 2021'!D82</f>
        <v>18336</v>
      </c>
      <c r="I82" s="152"/>
    </row>
    <row r="83" spans="1:9" ht="15.75" thickBot="1" x14ac:dyDescent="0.3">
      <c r="A83" s="24"/>
      <c r="B83" s="37"/>
      <c r="C83" s="37"/>
      <c r="D83" s="37"/>
      <c r="F83" s="154"/>
      <c r="G83" s="154"/>
      <c r="H83" s="154"/>
      <c r="I83" s="152"/>
    </row>
    <row r="84" spans="1:9" ht="15.75" thickBot="1" x14ac:dyDescent="0.3">
      <c r="A84" s="84" t="s">
        <v>65</v>
      </c>
      <c r="B84" s="85">
        <f t="shared" ref="B84:C84" si="16">+B85+B86+B87</f>
        <v>0</v>
      </c>
      <c r="C84" s="85">
        <f t="shared" si="16"/>
        <v>0</v>
      </c>
      <c r="D84" s="85">
        <f>+D85+D86+D87</f>
        <v>0</v>
      </c>
      <c r="F84" s="154"/>
      <c r="G84" s="154"/>
      <c r="H84" s="154"/>
      <c r="I84" s="152"/>
    </row>
    <row r="85" spans="1:9" ht="15.75" thickBot="1" x14ac:dyDescent="0.3">
      <c r="A85" s="38" t="s">
        <v>66</v>
      </c>
      <c r="B85" s="30">
        <v>0</v>
      </c>
      <c r="C85" s="30">
        <v>0</v>
      </c>
      <c r="D85" s="31">
        <v>0</v>
      </c>
      <c r="F85" s="154">
        <f>'ITR21'!B85+IITR21!B85+IIITR21!B85+IVTR21!B85-'Año 2021'!B85</f>
        <v>10213</v>
      </c>
      <c r="G85" s="154">
        <f>'ITR21'!C85+IITR21!C85+IIITR21!C85+IVTR21!C85-'Año 2021'!C85</f>
        <v>10076994.467374064</v>
      </c>
      <c r="H85" s="154">
        <f>'ITR21'!D85+IITR21!D85+IIITR21!D85+IVTR21!D85-'Año 2021'!D85</f>
        <v>7637</v>
      </c>
      <c r="I85" s="152"/>
    </row>
    <row r="86" spans="1:9" ht="15.75" thickBot="1" x14ac:dyDescent="0.3">
      <c r="A86" s="39" t="s">
        <v>67</v>
      </c>
      <c r="B86" s="30">
        <v>0</v>
      </c>
      <c r="C86" s="30">
        <v>0</v>
      </c>
      <c r="D86" s="31">
        <v>0</v>
      </c>
      <c r="F86" s="154">
        <f>'ITR21'!B86+IITR21!B86+IIITR21!B86+IVTR21!B86-'Año 2021'!B86</f>
        <v>6745</v>
      </c>
      <c r="G86" s="154">
        <f>'ITR21'!C86+IITR21!C86+IIITR21!C86+IVTR21!C86-'Año 2021'!C86</f>
        <v>6370254.4608167224</v>
      </c>
      <c r="H86" s="154">
        <f>'ITR21'!D86+IITR21!D86+IIITR21!D86+IVTR21!D86-'Año 2021'!D86</f>
        <v>4993</v>
      </c>
      <c r="I86" s="152"/>
    </row>
    <row r="87" spans="1:9" ht="15.75" thickBot="1" x14ac:dyDescent="0.3">
      <c r="A87" s="40" t="s">
        <v>68</v>
      </c>
      <c r="B87" s="34">
        <v>0</v>
      </c>
      <c r="C87" s="34">
        <v>0</v>
      </c>
      <c r="D87" s="35">
        <v>0</v>
      </c>
      <c r="F87" s="154">
        <f>'ITR21'!B87+IITR21!B87+IIITR21!B87+IVTR21!B87-'Año 2021'!B87</f>
        <v>21336</v>
      </c>
      <c r="G87" s="154">
        <f>'ITR21'!C87+IITR21!C87+IIITR21!C87+IVTR21!C87-'Año 2021'!C87</f>
        <v>20013936.991166878</v>
      </c>
      <c r="H87" s="154">
        <f>'ITR21'!D87+IITR21!D87+IIITR21!D87+IVTR21!D87-'Año 2021'!D87</f>
        <v>16212</v>
      </c>
      <c r="I87" s="152"/>
    </row>
    <row r="88" spans="1:9" ht="15.75" thickBot="1" x14ac:dyDescent="0.3">
      <c r="A88" s="24"/>
      <c r="B88" s="37"/>
      <c r="C88" s="37"/>
      <c r="D88" s="37"/>
      <c r="F88" s="154"/>
      <c r="G88" s="154"/>
      <c r="H88" s="154"/>
      <c r="I88" s="152"/>
    </row>
    <row r="89" spans="1:9" ht="15.75" thickBot="1" x14ac:dyDescent="0.3">
      <c r="A89" s="90" t="s">
        <v>69</v>
      </c>
      <c r="B89" s="85">
        <f t="shared" ref="B89:C89" si="17">+B90</f>
        <v>0</v>
      </c>
      <c r="C89" s="85">
        <f t="shared" si="17"/>
        <v>0</v>
      </c>
      <c r="D89" s="85">
        <f>+D90</f>
        <v>0</v>
      </c>
      <c r="F89" s="154"/>
      <c r="G89" s="154"/>
      <c r="H89" s="154"/>
      <c r="I89" s="152"/>
    </row>
    <row r="90" spans="1:9" ht="15.75" thickBot="1" x14ac:dyDescent="0.3">
      <c r="A90" s="91" t="s">
        <v>70</v>
      </c>
      <c r="B90" s="34">
        <f>'Enero 2021'!B90+'Febrero 2021'!B90+'Marzo 2021'!B90+'Abril 2021'!B90+'Mayo 2021'!B90+'Junio 2021'!B90+'Julio 2021'!B90+'Agosto 2021'!B90+'Septiembre 2021'!B90+'Octubre 2021'!B90+'Noviembre 2021'!B90+'Diciembre 2021'!B90-'Año 2021'!B90</f>
        <v>0</v>
      </c>
      <c r="C90" s="34">
        <f>'Enero 2021'!C90+'Febrero 2021'!C90+'Marzo 2021'!C90+'Abril 2021'!C90+'Mayo 2021'!C90+'Junio 2021'!C90+'Julio 2021'!C90+'Agosto 2021'!C90+'Septiembre 2021'!C90+'Octubre 2021'!C90+'Noviembre 2021'!C90+'Diciembre 2021'!C90-'Año 2021'!C90</f>
        <v>0</v>
      </c>
      <c r="D90" s="35">
        <f>'Enero 2021'!D90+'Febrero 2021'!D90+'Marzo 2021'!D90+'Abril 2021'!D90+'Mayo 2021'!D90+'Junio 2021'!D90+'Julio 2021'!D90+'Agosto 2021'!D90+'Septiembre 2021'!D90+'Octubre 2021'!D90+'Noviembre 2021'!D90+'Diciembre 2021'!D90-'Año 2021'!D90</f>
        <v>0</v>
      </c>
      <c r="F90" s="154">
        <f>'ITR21'!B90+IITR21!B90+IIITR21!B90+IVTR21!B90-'Año 2021'!B90</f>
        <v>9748</v>
      </c>
      <c r="G90" s="154">
        <f>'ITR21'!C90+IITR21!C90+IIITR21!C90+IVTR21!C90-'Año 2021'!C90</f>
        <v>9736580.2854796462</v>
      </c>
      <c r="H90" s="154">
        <f>'ITR21'!D90+IITR21!D90+IIITR21!D90+IVTR21!D90-'Año 2021'!D90</f>
        <v>7303</v>
      </c>
      <c r="I90" s="152"/>
    </row>
    <row r="91" spans="1:9" ht="15.75" thickBot="1" x14ac:dyDescent="0.3">
      <c r="A91" s="24"/>
      <c r="B91" s="37"/>
      <c r="C91" s="37"/>
      <c r="D91" s="37"/>
    </row>
    <row r="92" spans="1:9" ht="15.75" thickBot="1" x14ac:dyDescent="0.3">
      <c r="A92" s="92" t="s">
        <v>71</v>
      </c>
      <c r="B92" s="125"/>
      <c r="C92" s="125"/>
      <c r="D92" s="126"/>
    </row>
  </sheetData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/>
    <pageSetUpPr fitToPage="1"/>
  </sheetPr>
  <dimension ref="A1:T92"/>
  <sheetViews>
    <sheetView tabSelected="1" zoomScale="90" zoomScaleNormal="90" zoomScaleSheetLayoutView="85" workbookViewId="0">
      <selection activeCell="A2" sqref="A2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8" x14ac:dyDescent="0.2">
      <c r="A2" s="25" t="s">
        <v>78</v>
      </c>
      <c r="B2" s="26">
        <f>'Enero 2021'!B2</f>
        <v>2021</v>
      </c>
      <c r="C2" s="25"/>
      <c r="D2" s="25"/>
      <c r="F2" s="44" t="str">
        <f>A2</f>
        <v>MES: FEBRERO</v>
      </c>
      <c r="G2" s="45">
        <f>'Enero 2021'!G2</f>
        <v>2020</v>
      </c>
      <c r="K2" s="1" t="str">
        <f>A2</f>
        <v>MES: FEBRERO</v>
      </c>
      <c r="L2" s="3"/>
      <c r="M2" s="1" t="str">
        <f>'Enero 2021'!M2</f>
        <v>2021/2020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>
        <v>266627</v>
      </c>
      <c r="C6" s="85">
        <v>290422050.77379173</v>
      </c>
      <c r="D6" s="85">
        <v>172920</v>
      </c>
      <c r="E6" s="20"/>
      <c r="F6" s="50" t="s">
        <v>1</v>
      </c>
      <c r="G6" s="51">
        <v>296291</v>
      </c>
      <c r="H6" s="51">
        <v>295183180.91115165</v>
      </c>
      <c r="I6" s="51">
        <v>199106</v>
      </c>
      <c r="K6" s="98" t="s">
        <v>1</v>
      </c>
      <c r="L6" s="99">
        <v>-0.10011778960548923</v>
      </c>
      <c r="M6" s="99">
        <v>-1.6129408602019835E-2</v>
      </c>
      <c r="N6" s="99">
        <v>-0.13151788494570726</v>
      </c>
      <c r="O6" s="6"/>
      <c r="P6" s="6"/>
      <c r="Q6" s="6"/>
      <c r="R6" s="6"/>
    </row>
    <row r="7" spans="1:18" ht="12" customHeight="1" thickBot="1" x14ac:dyDescent="0.25">
      <c r="B7" s="37"/>
      <c r="C7" s="37"/>
      <c r="D7" s="111"/>
      <c r="E7" s="20"/>
      <c r="F7" s="52"/>
      <c r="G7" s="53"/>
      <c r="H7" s="53"/>
      <c r="I7" s="53"/>
      <c r="L7" s="100"/>
      <c r="M7" s="100"/>
      <c r="N7" s="100"/>
    </row>
    <row r="8" spans="1:18" ht="13.5" thickBot="1" x14ac:dyDescent="0.25">
      <c r="A8" s="86" t="s">
        <v>4</v>
      </c>
      <c r="B8" s="87">
        <v>30625</v>
      </c>
      <c r="C8" s="87">
        <v>29381848.942949291</v>
      </c>
      <c r="D8" s="87">
        <v>19347</v>
      </c>
      <c r="E8" s="20"/>
      <c r="F8" s="54" t="s">
        <v>4</v>
      </c>
      <c r="G8" s="51">
        <v>30286</v>
      </c>
      <c r="H8" s="51">
        <v>24353231.263704695</v>
      </c>
      <c r="I8" s="55">
        <v>20424</v>
      </c>
      <c r="K8" s="101" t="s">
        <v>4</v>
      </c>
      <c r="L8" s="99">
        <v>1.1193290629333719E-2</v>
      </c>
      <c r="M8" s="99">
        <v>0.20648667212958682</v>
      </c>
      <c r="N8" s="99">
        <v>-5.2732079905992935E-2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2538</v>
      </c>
      <c r="C9" s="30">
        <v>2260367.3523897547</v>
      </c>
      <c r="D9" s="31">
        <v>1151</v>
      </c>
      <c r="E9" s="21"/>
      <c r="F9" s="56" t="s">
        <v>5</v>
      </c>
      <c r="G9" s="57">
        <v>2501</v>
      </c>
      <c r="H9" s="57">
        <v>1995283.0304480784</v>
      </c>
      <c r="I9" s="58">
        <v>1067</v>
      </c>
      <c r="K9" s="7" t="s">
        <v>5</v>
      </c>
      <c r="L9" s="102">
        <v>1.4794082367053152E-2</v>
      </c>
      <c r="M9" s="102">
        <v>0.13285549864178758</v>
      </c>
      <c r="N9" s="102">
        <v>7.8725398313027162E-2</v>
      </c>
    </row>
    <row r="10" spans="1:18" ht="13.5" thickBot="1" x14ac:dyDescent="0.25">
      <c r="A10" s="32" t="s">
        <v>6</v>
      </c>
      <c r="B10" s="30">
        <v>5859</v>
      </c>
      <c r="C10" s="30">
        <v>4231678.3719244981</v>
      </c>
      <c r="D10" s="31">
        <v>4858</v>
      </c>
      <c r="E10" s="20"/>
      <c r="F10" s="59" t="s">
        <v>6</v>
      </c>
      <c r="G10" s="79">
        <v>5833</v>
      </c>
      <c r="H10" s="79">
        <v>3883475.8354904512</v>
      </c>
      <c r="I10" s="80">
        <v>4821</v>
      </c>
      <c r="K10" s="8" t="s">
        <v>6</v>
      </c>
      <c r="L10" s="113">
        <v>4.4573975655752829E-3</v>
      </c>
      <c r="M10" s="113">
        <v>8.9662598966596008E-2</v>
      </c>
      <c r="N10" s="115">
        <v>7.6747562746317666E-3</v>
      </c>
    </row>
    <row r="11" spans="1:18" ht="13.5" thickBot="1" x14ac:dyDescent="0.25">
      <c r="A11" s="32" t="s">
        <v>7</v>
      </c>
      <c r="B11" s="30">
        <v>1659</v>
      </c>
      <c r="C11" s="30">
        <v>1597895.6465512626</v>
      </c>
      <c r="D11" s="31">
        <v>944</v>
      </c>
      <c r="E11" s="20"/>
      <c r="F11" s="59" t="s">
        <v>7</v>
      </c>
      <c r="G11" s="79">
        <v>2221</v>
      </c>
      <c r="H11" s="79">
        <v>1933885.6260814574</v>
      </c>
      <c r="I11" s="80">
        <v>1389</v>
      </c>
      <c r="K11" s="8" t="s">
        <v>7</v>
      </c>
      <c r="L11" s="113">
        <v>-0.25303917154434941</v>
      </c>
      <c r="M11" s="113">
        <v>-0.17373828886199216</v>
      </c>
      <c r="N11" s="115">
        <v>-0.32037437005039593</v>
      </c>
    </row>
    <row r="12" spans="1:18" ht="13.5" thickBot="1" x14ac:dyDescent="0.25">
      <c r="A12" s="32" t="s">
        <v>8</v>
      </c>
      <c r="B12" s="30">
        <v>1637</v>
      </c>
      <c r="C12" s="30">
        <v>1531906.4296192559</v>
      </c>
      <c r="D12" s="31">
        <v>1076</v>
      </c>
      <c r="E12" s="20"/>
      <c r="F12" s="59" t="s">
        <v>8</v>
      </c>
      <c r="G12" s="79">
        <v>2035</v>
      </c>
      <c r="H12" s="79">
        <v>1591203.3403321775</v>
      </c>
      <c r="I12" s="80">
        <v>1506</v>
      </c>
      <c r="K12" s="8" t="s">
        <v>8</v>
      </c>
      <c r="L12" s="113">
        <v>-0.19557739557739562</v>
      </c>
      <c r="M12" s="113">
        <v>-3.7265451378792891E-2</v>
      </c>
      <c r="N12" s="115">
        <v>-0.28552456839309426</v>
      </c>
    </row>
    <row r="13" spans="1:18" ht="13.5" thickBot="1" x14ac:dyDescent="0.25">
      <c r="A13" s="32" t="s">
        <v>9</v>
      </c>
      <c r="B13" s="30">
        <v>2972</v>
      </c>
      <c r="C13" s="30">
        <v>1584808.1296581272</v>
      </c>
      <c r="D13" s="31">
        <v>2252</v>
      </c>
      <c r="E13" s="20"/>
      <c r="F13" s="59" t="s">
        <v>9</v>
      </c>
      <c r="G13" s="79">
        <v>2387</v>
      </c>
      <c r="H13" s="79">
        <v>1337503.0880796215</v>
      </c>
      <c r="I13" s="80">
        <v>1603</v>
      </c>
      <c r="K13" s="8" t="s">
        <v>9</v>
      </c>
      <c r="L13" s="113">
        <v>0.24507750314201937</v>
      </c>
      <c r="M13" s="113">
        <v>0.18490053875956636</v>
      </c>
      <c r="N13" s="115">
        <v>0.40486587648159711</v>
      </c>
    </row>
    <row r="14" spans="1:18" ht="13.5" thickBot="1" x14ac:dyDescent="0.25">
      <c r="A14" s="32" t="s">
        <v>10</v>
      </c>
      <c r="B14" s="30">
        <v>1238</v>
      </c>
      <c r="C14" s="30">
        <v>1540333.4057799217</v>
      </c>
      <c r="D14" s="31">
        <v>621</v>
      </c>
      <c r="E14" s="20"/>
      <c r="F14" s="59" t="s">
        <v>10</v>
      </c>
      <c r="G14" s="79">
        <v>1162</v>
      </c>
      <c r="H14" s="79">
        <v>1432422.1178912809</v>
      </c>
      <c r="I14" s="80">
        <v>688</v>
      </c>
      <c r="K14" s="8" t="s">
        <v>10</v>
      </c>
      <c r="L14" s="113">
        <v>6.5404475043029153E-2</v>
      </c>
      <c r="M14" s="113">
        <v>7.5334837783362918E-2</v>
      </c>
      <c r="N14" s="115">
        <v>-9.7383720930232509E-2</v>
      </c>
    </row>
    <row r="15" spans="1:18" ht="13.5" thickBot="1" x14ac:dyDescent="0.25">
      <c r="A15" s="32" t="s">
        <v>11</v>
      </c>
      <c r="B15" s="30">
        <v>3284</v>
      </c>
      <c r="C15" s="30">
        <v>2659701.0489840438</v>
      </c>
      <c r="D15" s="31">
        <v>2297</v>
      </c>
      <c r="E15" s="20"/>
      <c r="F15" s="59" t="s">
        <v>11</v>
      </c>
      <c r="G15" s="79">
        <v>4502</v>
      </c>
      <c r="H15" s="79">
        <v>3389179.0669121491</v>
      </c>
      <c r="I15" s="80">
        <v>3139</v>
      </c>
      <c r="K15" s="8" t="s">
        <v>11</v>
      </c>
      <c r="L15" s="113">
        <v>-0.27054642381163929</v>
      </c>
      <c r="M15" s="113">
        <v>-0.21523737858818015</v>
      </c>
      <c r="N15" s="115">
        <v>-0.26823829244982478</v>
      </c>
    </row>
    <row r="16" spans="1:18" ht="13.5" thickBot="1" x14ac:dyDescent="0.25">
      <c r="A16" s="33" t="s">
        <v>12</v>
      </c>
      <c r="B16" s="34">
        <v>11438</v>
      </c>
      <c r="C16" s="34">
        <v>13975158.558042428</v>
      </c>
      <c r="D16" s="35">
        <v>6148</v>
      </c>
      <c r="E16" s="20"/>
      <c r="F16" s="60" t="s">
        <v>12</v>
      </c>
      <c r="G16" s="109">
        <v>9645</v>
      </c>
      <c r="H16" s="109">
        <v>8790279.1584694777</v>
      </c>
      <c r="I16" s="110">
        <v>6211</v>
      </c>
      <c r="K16" s="9" t="s">
        <v>12</v>
      </c>
      <c r="L16" s="116">
        <v>0.18589942975635054</v>
      </c>
      <c r="M16" s="116">
        <v>0.58984240501364438</v>
      </c>
      <c r="N16" s="117">
        <v>-1.0143294155530502E-2</v>
      </c>
    </row>
    <row r="17" spans="1:18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89">
        <v>12911</v>
      </c>
      <c r="C18" s="89">
        <v>15101595.108273756</v>
      </c>
      <c r="D18" s="89">
        <v>9427</v>
      </c>
      <c r="E18" s="20"/>
      <c r="F18" s="65" t="s">
        <v>13</v>
      </c>
      <c r="G18" s="66">
        <v>12745</v>
      </c>
      <c r="H18" s="66">
        <v>15671230.611531319</v>
      </c>
      <c r="I18" s="67">
        <v>8285</v>
      </c>
      <c r="K18" s="107" t="s">
        <v>13</v>
      </c>
      <c r="L18" s="108">
        <v>1.3024715574735168E-2</v>
      </c>
      <c r="M18" s="108">
        <v>-3.6349123905968783E-2</v>
      </c>
      <c r="N18" s="120">
        <v>0.13783946891973442</v>
      </c>
    </row>
    <row r="19" spans="1:18" ht="13.5" thickBot="1" x14ac:dyDescent="0.25">
      <c r="A19" s="38" t="s">
        <v>14</v>
      </c>
      <c r="B19" s="128">
        <v>818</v>
      </c>
      <c r="C19" s="128">
        <v>1634067.5401985128</v>
      </c>
      <c r="D19" s="129">
        <v>412</v>
      </c>
      <c r="E19" s="20"/>
      <c r="F19" s="68" t="s">
        <v>14</v>
      </c>
      <c r="G19" s="132">
        <v>771</v>
      </c>
      <c r="H19" s="132">
        <v>1379400.7085281215</v>
      </c>
      <c r="I19" s="133">
        <v>337</v>
      </c>
      <c r="K19" s="10" t="s">
        <v>14</v>
      </c>
      <c r="L19" s="137">
        <v>6.095979247730221E-2</v>
      </c>
      <c r="M19" s="137">
        <v>0.18462135773594857</v>
      </c>
      <c r="N19" s="139">
        <v>0.22255192878338281</v>
      </c>
    </row>
    <row r="20" spans="1:18" ht="13.5" thickBot="1" x14ac:dyDescent="0.25">
      <c r="A20" s="39" t="s">
        <v>15</v>
      </c>
      <c r="B20" s="128">
        <v>631</v>
      </c>
      <c r="C20" s="128">
        <v>649703.71913861716</v>
      </c>
      <c r="D20" s="129">
        <v>523</v>
      </c>
      <c r="E20" s="20"/>
      <c r="F20" s="68" t="s">
        <v>15</v>
      </c>
      <c r="G20" s="132">
        <v>1119</v>
      </c>
      <c r="H20" s="132">
        <v>968627.57665800501</v>
      </c>
      <c r="I20" s="133">
        <v>847</v>
      </c>
      <c r="K20" s="11" t="s">
        <v>15</v>
      </c>
      <c r="L20" s="137">
        <v>-0.43610366398570155</v>
      </c>
      <c r="M20" s="137">
        <v>-0.32925333245182931</v>
      </c>
      <c r="N20" s="139">
        <v>-0.38252656434474619</v>
      </c>
    </row>
    <row r="21" spans="1:18" ht="13.5" thickBot="1" x14ac:dyDescent="0.25">
      <c r="A21" s="40" t="s">
        <v>16</v>
      </c>
      <c r="B21" s="130">
        <v>11462</v>
      </c>
      <c r="C21" s="130">
        <v>12817823.848936625</v>
      </c>
      <c r="D21" s="131">
        <v>8492</v>
      </c>
      <c r="E21" s="20"/>
      <c r="F21" s="69" t="s">
        <v>16</v>
      </c>
      <c r="G21" s="134">
        <v>10855</v>
      </c>
      <c r="H21" s="134">
        <v>13323202.326345192</v>
      </c>
      <c r="I21" s="135">
        <v>7101</v>
      </c>
      <c r="K21" s="12" t="s">
        <v>16</v>
      </c>
      <c r="L21" s="138">
        <v>5.5918931368033054E-2</v>
      </c>
      <c r="M21" s="138">
        <v>-3.7932207665212436E-2</v>
      </c>
      <c r="N21" s="140">
        <v>0.1958879031122378</v>
      </c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3524</v>
      </c>
      <c r="C23" s="85">
        <v>5293721.9325356837</v>
      </c>
      <c r="D23" s="85">
        <v>1953</v>
      </c>
      <c r="E23" s="20"/>
      <c r="F23" s="54" t="s">
        <v>17</v>
      </c>
      <c r="G23" s="51">
        <v>3948</v>
      </c>
      <c r="H23" s="51">
        <v>5474675.3623443991</v>
      </c>
      <c r="I23" s="55">
        <v>2317</v>
      </c>
      <c r="K23" s="101" t="s">
        <v>17</v>
      </c>
      <c r="L23" s="99">
        <v>-0.10739614994934144</v>
      </c>
      <c r="M23" s="99">
        <v>-3.3052814611317261E-2</v>
      </c>
      <c r="N23" s="99">
        <v>-0.1570996978851964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3524</v>
      </c>
      <c r="C24" s="34">
        <v>5293721.9325356837</v>
      </c>
      <c r="D24" s="35">
        <v>1953</v>
      </c>
      <c r="E24" s="20"/>
      <c r="F24" s="71" t="s">
        <v>18</v>
      </c>
      <c r="G24" s="61">
        <v>3948</v>
      </c>
      <c r="H24" s="61">
        <v>5474675.3623443991</v>
      </c>
      <c r="I24" s="62">
        <v>2317</v>
      </c>
      <c r="K24" s="13" t="s">
        <v>18</v>
      </c>
      <c r="L24" s="104">
        <v>-0.10739614994934144</v>
      </c>
      <c r="M24" s="104">
        <v>-3.3052814611317261E-2</v>
      </c>
      <c r="N24" s="105">
        <v>-0.1570996978851964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1001</v>
      </c>
      <c r="C26" s="85">
        <v>621544.3217714536</v>
      </c>
      <c r="D26" s="85">
        <v>699</v>
      </c>
      <c r="E26" s="20"/>
      <c r="F26" s="50" t="s">
        <v>19</v>
      </c>
      <c r="G26" s="51">
        <v>1894</v>
      </c>
      <c r="H26" s="51">
        <v>852678.10304651002</v>
      </c>
      <c r="I26" s="55">
        <v>1641</v>
      </c>
      <c r="K26" s="98" t="s">
        <v>19</v>
      </c>
      <c r="L26" s="99">
        <v>-0.47148891235480461</v>
      </c>
      <c r="M26" s="99">
        <v>-0.27106803898123444</v>
      </c>
      <c r="N26" s="99">
        <v>-0.57404021937842775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1001</v>
      </c>
      <c r="C27" s="34">
        <v>621544.3217714536</v>
      </c>
      <c r="D27" s="35">
        <v>699</v>
      </c>
      <c r="E27" s="20"/>
      <c r="F27" s="72" t="s">
        <v>20</v>
      </c>
      <c r="G27" s="61">
        <v>1894</v>
      </c>
      <c r="H27" s="61">
        <v>852678.10304651002</v>
      </c>
      <c r="I27" s="62">
        <v>1641</v>
      </c>
      <c r="K27" s="14" t="s">
        <v>20</v>
      </c>
      <c r="L27" s="104">
        <v>-0.47148891235480461</v>
      </c>
      <c r="M27" s="104">
        <v>-0.27106803898123444</v>
      </c>
      <c r="N27" s="105">
        <v>-0.57404021937842775</v>
      </c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4263</v>
      </c>
      <c r="C29" s="85">
        <v>2997246.5847252565</v>
      </c>
      <c r="D29" s="85">
        <v>2911</v>
      </c>
      <c r="E29" s="20"/>
      <c r="F29" s="50" t="s">
        <v>21</v>
      </c>
      <c r="G29" s="51">
        <v>14459</v>
      </c>
      <c r="H29" s="51">
        <v>7484446.0579688782</v>
      </c>
      <c r="I29" s="55">
        <v>11538</v>
      </c>
      <c r="K29" s="98" t="s">
        <v>21</v>
      </c>
      <c r="L29" s="99">
        <v>-0.70516633238813198</v>
      </c>
      <c r="M29" s="99">
        <v>-0.59953661747164144</v>
      </c>
      <c r="N29" s="99">
        <v>-0.74770324146299183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1910</v>
      </c>
      <c r="C30" s="30">
        <v>1226744.6702471727</v>
      </c>
      <c r="D30" s="31">
        <v>1398</v>
      </c>
      <c r="E30" s="20"/>
      <c r="F30" s="73" t="s">
        <v>22</v>
      </c>
      <c r="G30" s="57">
        <v>6308</v>
      </c>
      <c r="H30" s="57">
        <v>3537103.1134105059</v>
      </c>
      <c r="I30" s="58">
        <v>5020</v>
      </c>
      <c r="K30" s="15" t="s">
        <v>22</v>
      </c>
      <c r="L30" s="102">
        <v>-0.69720989220038043</v>
      </c>
      <c r="M30" s="102">
        <v>-0.65317814298482957</v>
      </c>
      <c r="N30" s="103">
        <v>-0.72151394422310755</v>
      </c>
    </row>
    <row r="31" spans="1:18" ht="13.5" thickBot="1" x14ac:dyDescent="0.25">
      <c r="A31" s="94" t="s">
        <v>23</v>
      </c>
      <c r="B31" s="34">
        <v>2353</v>
      </c>
      <c r="C31" s="34">
        <v>1770501.9144780838</v>
      </c>
      <c r="D31" s="35">
        <v>1513</v>
      </c>
      <c r="E31" s="20"/>
      <c r="F31" s="73" t="s">
        <v>23</v>
      </c>
      <c r="G31" s="74">
        <v>8151</v>
      </c>
      <c r="H31" s="74">
        <v>3947342.9445583723</v>
      </c>
      <c r="I31" s="75">
        <v>6518</v>
      </c>
      <c r="K31" s="16" t="s">
        <v>23</v>
      </c>
      <c r="L31" s="104">
        <v>-0.71132376395534291</v>
      </c>
      <c r="M31" s="104">
        <v>-0.55146995349901951</v>
      </c>
      <c r="N31" s="105">
        <v>-0.76787358085302237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9471</v>
      </c>
      <c r="C33" s="85">
        <v>8328412.1075524176</v>
      </c>
      <c r="D33" s="85">
        <v>6575</v>
      </c>
      <c r="E33" s="20"/>
      <c r="F33" s="54" t="s">
        <v>24</v>
      </c>
      <c r="G33" s="51">
        <v>9561</v>
      </c>
      <c r="H33" s="51">
        <v>7766443.6438190835</v>
      </c>
      <c r="I33" s="55">
        <v>6885</v>
      </c>
      <c r="K33" s="101" t="s">
        <v>24</v>
      </c>
      <c r="L33" s="99">
        <v>-9.4132412927517839E-3</v>
      </c>
      <c r="M33" s="99">
        <v>7.2358532361279204E-2</v>
      </c>
      <c r="N33" s="99">
        <v>-4.5025417574437232E-2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9471</v>
      </c>
      <c r="C34" s="34">
        <v>8328412.1075524176</v>
      </c>
      <c r="D34" s="35">
        <v>6575</v>
      </c>
      <c r="E34" s="20"/>
      <c r="F34" s="71" t="s">
        <v>25</v>
      </c>
      <c r="G34" s="61">
        <v>9561</v>
      </c>
      <c r="H34" s="61">
        <v>7766443.6438190835</v>
      </c>
      <c r="I34" s="62">
        <v>6885</v>
      </c>
      <c r="K34" s="13" t="s">
        <v>25</v>
      </c>
      <c r="L34" s="104">
        <v>-9.4132412927517839E-3</v>
      </c>
      <c r="M34" s="104">
        <v>7.2358532361279204E-2</v>
      </c>
      <c r="N34" s="105">
        <v>-4.5025417574437232E-2</v>
      </c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19752</v>
      </c>
      <c r="C36" s="85">
        <v>18694978.949328847</v>
      </c>
      <c r="D36" s="85">
        <v>13288</v>
      </c>
      <c r="E36" s="20"/>
      <c r="F36" s="50" t="s">
        <v>26</v>
      </c>
      <c r="G36" s="51">
        <v>13461</v>
      </c>
      <c r="H36" s="51">
        <v>15176737.132305842</v>
      </c>
      <c r="I36" s="55">
        <v>8945</v>
      </c>
      <c r="K36" s="98" t="s">
        <v>26</v>
      </c>
      <c r="L36" s="99">
        <v>0.46735012257633168</v>
      </c>
      <c r="M36" s="99">
        <v>0.23181806381385672</v>
      </c>
      <c r="N36" s="114">
        <v>0.48552263834544429</v>
      </c>
    </row>
    <row r="37" spans="1:18" ht="13.5" thickBot="1" x14ac:dyDescent="0.25">
      <c r="A37" s="38" t="s">
        <v>27</v>
      </c>
      <c r="B37" s="34">
        <v>1064</v>
      </c>
      <c r="C37" s="34">
        <v>1760730.1985475752</v>
      </c>
      <c r="D37" s="34">
        <v>684</v>
      </c>
      <c r="E37" s="20"/>
      <c r="F37" s="73" t="s">
        <v>27</v>
      </c>
      <c r="G37" s="112">
        <v>1135</v>
      </c>
      <c r="H37" s="112">
        <v>1170171.6773561314</v>
      </c>
      <c r="I37" s="112">
        <v>774</v>
      </c>
      <c r="K37" s="10" t="s">
        <v>27</v>
      </c>
      <c r="L37" s="102">
        <v>-6.2555066079295174E-2</v>
      </c>
      <c r="M37" s="102">
        <v>0.50467682017885007</v>
      </c>
      <c r="N37" s="103">
        <v>-0.11627906976744184</v>
      </c>
    </row>
    <row r="38" spans="1:18" ht="13.5" thickBot="1" x14ac:dyDescent="0.25">
      <c r="A38" s="39" t="s">
        <v>28</v>
      </c>
      <c r="B38" s="34">
        <v>1940</v>
      </c>
      <c r="C38" s="34">
        <v>2902679.840062975</v>
      </c>
      <c r="D38" s="34">
        <v>911</v>
      </c>
      <c r="E38" s="20"/>
      <c r="F38" s="68" t="s">
        <v>28</v>
      </c>
      <c r="G38" s="112">
        <v>1413</v>
      </c>
      <c r="H38" s="112">
        <v>2482808.9438130795</v>
      </c>
      <c r="I38" s="112">
        <v>535</v>
      </c>
      <c r="K38" s="11" t="s">
        <v>28</v>
      </c>
      <c r="L38" s="113">
        <v>0.37296532200990806</v>
      </c>
      <c r="M38" s="113">
        <v>0.16911123882333889</v>
      </c>
      <c r="N38" s="115">
        <v>0.702803738317757</v>
      </c>
    </row>
    <row r="39" spans="1:18" ht="13.5" thickBot="1" x14ac:dyDescent="0.25">
      <c r="A39" s="39" t="s">
        <v>29</v>
      </c>
      <c r="B39" s="34">
        <v>1584</v>
      </c>
      <c r="C39" s="34">
        <v>1580585.9564017404</v>
      </c>
      <c r="D39" s="34">
        <v>1126</v>
      </c>
      <c r="E39" s="20"/>
      <c r="F39" s="68" t="s">
        <v>29</v>
      </c>
      <c r="G39" s="112">
        <v>1185</v>
      </c>
      <c r="H39" s="112">
        <v>1347573.8984011139</v>
      </c>
      <c r="I39" s="112">
        <v>761</v>
      </c>
      <c r="K39" s="11" t="s">
        <v>29</v>
      </c>
      <c r="L39" s="113">
        <v>0.33670886075949369</v>
      </c>
      <c r="M39" s="113">
        <v>0.17291226720634278</v>
      </c>
      <c r="N39" s="115">
        <v>0.47963206307490136</v>
      </c>
    </row>
    <row r="40" spans="1:18" ht="13.5" thickBot="1" x14ac:dyDescent="0.25">
      <c r="A40" s="39" t="s">
        <v>30</v>
      </c>
      <c r="B40" s="34">
        <v>9057</v>
      </c>
      <c r="C40" s="34">
        <v>7224757.9617430223</v>
      </c>
      <c r="D40" s="34">
        <v>6814</v>
      </c>
      <c r="E40" s="20"/>
      <c r="F40" s="68" t="s">
        <v>30</v>
      </c>
      <c r="G40" s="112">
        <v>5274</v>
      </c>
      <c r="H40" s="112">
        <v>5537903.7694215411</v>
      </c>
      <c r="I40" s="112">
        <v>4065</v>
      </c>
      <c r="K40" s="11" t="s">
        <v>30</v>
      </c>
      <c r="L40" s="113">
        <v>0.71729237770193399</v>
      </c>
      <c r="M40" s="113">
        <v>0.3046015717419519</v>
      </c>
      <c r="N40" s="115">
        <v>0.67626076260762602</v>
      </c>
    </row>
    <row r="41" spans="1:18" ht="13.5" thickBot="1" x14ac:dyDescent="0.25">
      <c r="A41" s="40" t="s">
        <v>31</v>
      </c>
      <c r="B41" s="34">
        <v>6107</v>
      </c>
      <c r="C41" s="34">
        <v>5226224.9925735351</v>
      </c>
      <c r="D41" s="34">
        <v>3753</v>
      </c>
      <c r="E41" s="20"/>
      <c r="F41" s="69" t="s">
        <v>31</v>
      </c>
      <c r="G41" s="112">
        <v>4454</v>
      </c>
      <c r="H41" s="112">
        <v>4638278.8433139781</v>
      </c>
      <c r="I41" s="112">
        <v>2810</v>
      </c>
      <c r="K41" s="12" t="s">
        <v>31</v>
      </c>
      <c r="L41" s="118">
        <v>0.37112707678491241</v>
      </c>
      <c r="M41" s="118">
        <v>0.12675955222206481</v>
      </c>
      <c r="N41" s="119">
        <v>0.33558718861209957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16816</v>
      </c>
      <c r="C43" s="85">
        <v>16197605.217594322</v>
      </c>
      <c r="D43" s="85">
        <v>12438</v>
      </c>
      <c r="E43" s="20"/>
      <c r="F43" s="50" t="s">
        <v>32</v>
      </c>
      <c r="G43" s="51">
        <v>18831</v>
      </c>
      <c r="H43" s="51">
        <v>19152611.269856498</v>
      </c>
      <c r="I43" s="55">
        <v>13310</v>
      </c>
      <c r="K43" s="98" t="s">
        <v>32</v>
      </c>
      <c r="L43" s="99">
        <v>-0.1070044076257235</v>
      </c>
      <c r="M43" s="99">
        <v>-0.15428737160832673</v>
      </c>
      <c r="N43" s="99">
        <v>-6.5514650638617611E-2</v>
      </c>
    </row>
    <row r="44" spans="1:18" ht="13.5" thickBot="1" x14ac:dyDescent="0.25">
      <c r="A44" s="38" t="s">
        <v>33</v>
      </c>
      <c r="B44" s="128">
        <v>457</v>
      </c>
      <c r="C44" s="128">
        <v>200981.11300916318</v>
      </c>
      <c r="D44" s="129">
        <v>420</v>
      </c>
      <c r="E44" s="20"/>
      <c r="F44" s="76" t="s">
        <v>33</v>
      </c>
      <c r="G44" s="132">
        <v>803</v>
      </c>
      <c r="H44" s="132">
        <v>561628.67863481096</v>
      </c>
      <c r="I44" s="133">
        <v>674</v>
      </c>
      <c r="K44" s="10" t="s">
        <v>33</v>
      </c>
      <c r="L44" s="148">
        <v>-0.43088418430884179</v>
      </c>
      <c r="M44" s="148">
        <v>-0.64214592193243825</v>
      </c>
      <c r="N44" s="149">
        <v>-0.37685459940652821</v>
      </c>
    </row>
    <row r="45" spans="1:18" ht="13.5" thickBot="1" x14ac:dyDescent="0.25">
      <c r="A45" s="39" t="s">
        <v>34</v>
      </c>
      <c r="B45" s="128">
        <v>2504</v>
      </c>
      <c r="C45" s="128">
        <v>2510107.5795801221</v>
      </c>
      <c r="D45" s="129">
        <v>1771</v>
      </c>
      <c r="E45" s="20"/>
      <c r="F45" s="77" t="s">
        <v>34</v>
      </c>
      <c r="G45" s="132">
        <v>2860</v>
      </c>
      <c r="H45" s="132">
        <v>3648908.280726898</v>
      </c>
      <c r="I45" s="133">
        <v>1845</v>
      </c>
      <c r="K45" s="11" t="s">
        <v>34</v>
      </c>
      <c r="L45" s="137">
        <v>-0.12447552447552446</v>
      </c>
      <c r="M45" s="137">
        <v>-0.31209353963808473</v>
      </c>
      <c r="N45" s="139">
        <v>-4.0108401084010814E-2</v>
      </c>
    </row>
    <row r="46" spans="1:18" ht="13.5" thickBot="1" x14ac:dyDescent="0.25">
      <c r="A46" s="39" t="s">
        <v>35</v>
      </c>
      <c r="B46" s="128">
        <v>1298</v>
      </c>
      <c r="C46" s="128">
        <v>1030149.797302552</v>
      </c>
      <c r="D46" s="129">
        <v>917</v>
      </c>
      <c r="E46" s="20"/>
      <c r="F46" s="77" t="s">
        <v>35</v>
      </c>
      <c r="G46" s="132">
        <v>1057</v>
      </c>
      <c r="H46" s="132">
        <v>822631.98669903993</v>
      </c>
      <c r="I46" s="133">
        <v>698</v>
      </c>
      <c r="K46" s="11" t="s">
        <v>35</v>
      </c>
      <c r="L46" s="137">
        <v>0.22800378429517498</v>
      </c>
      <c r="M46" s="137">
        <v>0.25226080915746407</v>
      </c>
      <c r="N46" s="139">
        <v>0.31375358166189105</v>
      </c>
    </row>
    <row r="47" spans="1:18" ht="13.5" thickBot="1" x14ac:dyDescent="0.25">
      <c r="A47" s="39" t="s">
        <v>36</v>
      </c>
      <c r="B47" s="128">
        <v>3740</v>
      </c>
      <c r="C47" s="128">
        <v>3778532.2382485308</v>
      </c>
      <c r="D47" s="129">
        <v>3015</v>
      </c>
      <c r="E47" s="20"/>
      <c r="F47" s="77" t="s">
        <v>36</v>
      </c>
      <c r="G47" s="132">
        <v>4553</v>
      </c>
      <c r="H47" s="132">
        <v>4798263.1630327152</v>
      </c>
      <c r="I47" s="133">
        <v>3313</v>
      </c>
      <c r="K47" s="11" t="s">
        <v>36</v>
      </c>
      <c r="L47" s="137">
        <v>-0.17856358444981335</v>
      </c>
      <c r="M47" s="137">
        <v>-0.21252084142456018</v>
      </c>
      <c r="N47" s="139">
        <v>-8.9948686990642956E-2</v>
      </c>
    </row>
    <row r="48" spans="1:18" ht="13.5" thickBot="1" x14ac:dyDescent="0.25">
      <c r="A48" s="39" t="s">
        <v>37</v>
      </c>
      <c r="B48" s="128">
        <v>1700</v>
      </c>
      <c r="C48" s="128">
        <v>2003684.1870039101</v>
      </c>
      <c r="D48" s="129">
        <v>927</v>
      </c>
      <c r="E48" s="20"/>
      <c r="F48" s="77" t="s">
        <v>37</v>
      </c>
      <c r="G48" s="132">
        <v>1610</v>
      </c>
      <c r="H48" s="132">
        <v>1617672.04156847</v>
      </c>
      <c r="I48" s="133">
        <v>1015</v>
      </c>
      <c r="K48" s="11" t="s">
        <v>37</v>
      </c>
      <c r="L48" s="137">
        <v>5.5900621118012417E-2</v>
      </c>
      <c r="M48" s="137">
        <v>0.23862200465625194</v>
      </c>
      <c r="N48" s="139">
        <v>-8.6699507389162545E-2</v>
      </c>
    </row>
    <row r="49" spans="1:20" ht="13.5" thickBot="1" x14ac:dyDescent="0.25">
      <c r="A49" s="39" t="s">
        <v>38</v>
      </c>
      <c r="B49" s="128">
        <v>1859</v>
      </c>
      <c r="C49" s="128">
        <v>1368193.9723346885</v>
      </c>
      <c r="D49" s="129">
        <v>1552</v>
      </c>
      <c r="E49" s="20"/>
      <c r="F49" s="77" t="s">
        <v>38</v>
      </c>
      <c r="G49" s="132">
        <v>1897</v>
      </c>
      <c r="H49" s="132">
        <v>1500145.3878135022</v>
      </c>
      <c r="I49" s="133">
        <v>1546</v>
      </c>
      <c r="K49" s="11" t="s">
        <v>38</v>
      </c>
      <c r="L49" s="137">
        <v>-2.0031628887717479E-2</v>
      </c>
      <c r="M49" s="137">
        <v>-8.7959084866524817E-2</v>
      </c>
      <c r="N49" s="139">
        <v>3.8809831824062613E-3</v>
      </c>
    </row>
    <row r="50" spans="1:20" ht="13.5" thickBot="1" x14ac:dyDescent="0.25">
      <c r="A50" s="39" t="s">
        <v>39</v>
      </c>
      <c r="B50" s="128">
        <v>726</v>
      </c>
      <c r="C50" s="128">
        <v>917889.03805702191</v>
      </c>
      <c r="D50" s="129">
        <v>487</v>
      </c>
      <c r="E50" s="20"/>
      <c r="F50" s="77" t="s">
        <v>39</v>
      </c>
      <c r="G50" s="132">
        <v>556</v>
      </c>
      <c r="H50" s="132">
        <v>903643.43215561577</v>
      </c>
      <c r="I50" s="133">
        <v>270</v>
      </c>
      <c r="K50" s="11" t="s">
        <v>39</v>
      </c>
      <c r="L50" s="137">
        <v>0.30575539568345333</v>
      </c>
      <c r="M50" s="137">
        <v>1.5764631705919241E-2</v>
      </c>
      <c r="N50" s="139">
        <v>0.80370370370370381</v>
      </c>
    </row>
    <row r="51" spans="1:20" ht="13.5" thickBot="1" x14ac:dyDescent="0.25">
      <c r="A51" s="39" t="s">
        <v>40</v>
      </c>
      <c r="B51" s="128">
        <v>3712</v>
      </c>
      <c r="C51" s="128">
        <v>3670665.7933370844</v>
      </c>
      <c r="D51" s="129">
        <v>2714</v>
      </c>
      <c r="E51" s="20"/>
      <c r="F51" s="77" t="s">
        <v>40</v>
      </c>
      <c r="G51" s="132">
        <v>4519</v>
      </c>
      <c r="H51" s="132">
        <v>4466709.4606200019</v>
      </c>
      <c r="I51" s="133">
        <v>3160</v>
      </c>
      <c r="K51" s="11" t="s">
        <v>40</v>
      </c>
      <c r="L51" s="137">
        <v>-0.1785793317105554</v>
      </c>
      <c r="M51" s="137">
        <v>-0.17821702403102413</v>
      </c>
      <c r="N51" s="139">
        <v>-0.14113924050632909</v>
      </c>
    </row>
    <row r="52" spans="1:20" ht="13.5" thickBot="1" x14ac:dyDescent="0.25">
      <c r="A52" s="40" t="s">
        <v>41</v>
      </c>
      <c r="B52" s="130">
        <v>820</v>
      </c>
      <c r="C52" s="130">
        <v>717401.4987212501</v>
      </c>
      <c r="D52" s="131">
        <v>635</v>
      </c>
      <c r="E52" s="20"/>
      <c r="F52" s="78" t="s">
        <v>41</v>
      </c>
      <c r="G52" s="134">
        <v>976</v>
      </c>
      <c r="H52" s="134">
        <v>833008.83860544034</v>
      </c>
      <c r="I52" s="135">
        <v>789</v>
      </c>
      <c r="K52" s="12" t="s">
        <v>41</v>
      </c>
      <c r="L52" s="138">
        <v>-0.1598360655737705</v>
      </c>
      <c r="M52" s="138">
        <v>-0.13878284902442473</v>
      </c>
      <c r="N52" s="140">
        <v>-0.1951837769328264</v>
      </c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46874</v>
      </c>
      <c r="C54" s="85">
        <v>66393234.213268988</v>
      </c>
      <c r="D54" s="85">
        <v>26414</v>
      </c>
      <c r="E54" s="20"/>
      <c r="F54" s="50" t="s">
        <v>42</v>
      </c>
      <c r="G54" s="51">
        <v>56643</v>
      </c>
      <c r="H54" s="51">
        <v>69592207.982656419</v>
      </c>
      <c r="I54" s="55">
        <v>35697</v>
      </c>
      <c r="K54" s="98" t="s">
        <v>42</v>
      </c>
      <c r="L54" s="99">
        <v>-0.17246614762636159</v>
      </c>
      <c r="M54" s="99">
        <v>-4.5967413049815442E-2</v>
      </c>
      <c r="N54" s="99">
        <v>-0.26004986413424103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35432</v>
      </c>
      <c r="C55" s="30">
        <v>52060756.081201658</v>
      </c>
      <c r="D55" s="31">
        <v>19260</v>
      </c>
      <c r="E55" s="20"/>
      <c r="F55" s="73" t="s">
        <v>43</v>
      </c>
      <c r="G55" s="57">
        <v>46022</v>
      </c>
      <c r="H55" s="57">
        <v>56269931.851773567</v>
      </c>
      <c r="I55" s="58">
        <v>29426</v>
      </c>
      <c r="K55" s="10" t="s">
        <v>43</v>
      </c>
      <c r="L55" s="102">
        <v>-0.2301073399678415</v>
      </c>
      <c r="M55" s="102">
        <v>-7.4803285379121065E-2</v>
      </c>
      <c r="N55" s="103">
        <v>-0.34547678923401071</v>
      </c>
      <c r="R55" s="6"/>
      <c r="S55" s="6"/>
      <c r="T55" s="6"/>
    </row>
    <row r="56" spans="1:20" ht="13.5" thickBot="1" x14ac:dyDescent="0.25">
      <c r="A56" s="39" t="s">
        <v>44</v>
      </c>
      <c r="B56" s="30">
        <v>3298</v>
      </c>
      <c r="C56" s="30">
        <v>3627449.2952940445</v>
      </c>
      <c r="D56" s="31">
        <v>2219</v>
      </c>
      <c r="E56" s="20"/>
      <c r="F56" s="68" t="s">
        <v>44</v>
      </c>
      <c r="G56" s="79">
        <v>3410</v>
      </c>
      <c r="H56" s="79">
        <v>3665140.0215395847</v>
      </c>
      <c r="I56" s="80">
        <v>2432</v>
      </c>
      <c r="K56" s="11" t="s">
        <v>44</v>
      </c>
      <c r="L56" s="102">
        <v>-3.2844574780058644E-2</v>
      </c>
      <c r="M56" s="102">
        <v>-1.0283570620504667E-2</v>
      </c>
      <c r="N56" s="103">
        <v>-8.758223684210531E-2</v>
      </c>
      <c r="R56" s="6"/>
      <c r="S56" s="6"/>
      <c r="T56" s="6"/>
    </row>
    <row r="57" spans="1:20" ht="13.5" thickBot="1" x14ac:dyDescent="0.25">
      <c r="A57" s="39" t="s">
        <v>45</v>
      </c>
      <c r="B57" s="30">
        <v>1648</v>
      </c>
      <c r="C57" s="30">
        <v>2152327.5973183392</v>
      </c>
      <c r="D57" s="31">
        <v>839</v>
      </c>
      <c r="E57" s="20"/>
      <c r="F57" s="68" t="s">
        <v>45</v>
      </c>
      <c r="G57" s="79">
        <v>1548</v>
      </c>
      <c r="H57" s="79">
        <v>2348070.5250405865</v>
      </c>
      <c r="I57" s="80">
        <v>567</v>
      </c>
      <c r="K57" s="11" t="s">
        <v>45</v>
      </c>
      <c r="L57" s="102">
        <v>6.4599483204134334E-2</v>
      </c>
      <c r="M57" s="102">
        <v>-8.3363308569645245E-2</v>
      </c>
      <c r="N57" s="103">
        <v>0.47971781305114636</v>
      </c>
      <c r="R57" s="6"/>
      <c r="S57" s="6"/>
      <c r="T57" s="6"/>
    </row>
    <row r="58" spans="1:20" ht="13.5" thickBot="1" x14ac:dyDescent="0.25">
      <c r="A58" s="40" t="s">
        <v>46</v>
      </c>
      <c r="B58" s="34">
        <v>6496</v>
      </c>
      <c r="C58" s="34">
        <v>8552701.2394549474</v>
      </c>
      <c r="D58" s="35">
        <v>4096</v>
      </c>
      <c r="E58" s="20"/>
      <c r="F58" s="69" t="s">
        <v>46</v>
      </c>
      <c r="G58" s="74">
        <v>5663</v>
      </c>
      <c r="H58" s="74">
        <v>7309065.5843026759</v>
      </c>
      <c r="I58" s="75">
        <v>3272</v>
      </c>
      <c r="K58" s="12" t="s">
        <v>46</v>
      </c>
      <c r="L58" s="104">
        <v>0.1470951792336217</v>
      </c>
      <c r="M58" s="104">
        <v>0.17014974634010227</v>
      </c>
      <c r="N58" s="105">
        <v>0.25183374083129584</v>
      </c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27899</v>
      </c>
      <c r="C60" s="85">
        <v>24266166.612346321</v>
      </c>
      <c r="D60" s="85">
        <v>20260</v>
      </c>
      <c r="E60" s="20"/>
      <c r="F60" s="50" t="s">
        <v>47</v>
      </c>
      <c r="G60" s="51">
        <v>27142</v>
      </c>
      <c r="H60" s="51">
        <v>21371392.892972305</v>
      </c>
      <c r="I60" s="55">
        <v>20029</v>
      </c>
      <c r="K60" s="98" t="s">
        <v>47</v>
      </c>
      <c r="L60" s="99">
        <v>2.7890354432245301E-2</v>
      </c>
      <c r="M60" s="99">
        <v>0.13545086807729434</v>
      </c>
      <c r="N60" s="99">
        <v>1.1533276748714405E-2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4561</v>
      </c>
      <c r="C61" s="30">
        <v>3745128.7478684215</v>
      </c>
      <c r="D61" s="31">
        <v>3188</v>
      </c>
      <c r="E61" s="20"/>
      <c r="F61" s="73" t="s">
        <v>48</v>
      </c>
      <c r="G61" s="57">
        <v>5285</v>
      </c>
      <c r="H61" s="57">
        <v>3537865.8375574131</v>
      </c>
      <c r="I61" s="58">
        <v>4073</v>
      </c>
      <c r="K61" s="10" t="s">
        <v>48</v>
      </c>
      <c r="L61" s="102">
        <v>-0.13699148533585614</v>
      </c>
      <c r="M61" s="102">
        <v>5.8584163398944789E-2</v>
      </c>
      <c r="N61" s="103">
        <v>-0.21728455683771175</v>
      </c>
    </row>
    <row r="62" spans="1:20" ht="13.5" thickBot="1" x14ac:dyDescent="0.25">
      <c r="A62" s="39" t="s">
        <v>49</v>
      </c>
      <c r="B62" s="30">
        <v>3031</v>
      </c>
      <c r="C62" s="30">
        <v>3788802.4655536907</v>
      </c>
      <c r="D62" s="31">
        <v>950</v>
      </c>
      <c r="E62" s="20"/>
      <c r="F62" s="68" t="s">
        <v>49</v>
      </c>
      <c r="G62" s="79">
        <v>2288</v>
      </c>
      <c r="H62" s="79">
        <v>2734103.163231662</v>
      </c>
      <c r="I62" s="80">
        <v>819</v>
      </c>
      <c r="K62" s="11" t="s">
        <v>49</v>
      </c>
      <c r="L62" s="102">
        <v>0.3247377622377623</v>
      </c>
      <c r="M62" s="102">
        <v>0.38575695186109682</v>
      </c>
      <c r="N62" s="103">
        <v>0.15995115995116005</v>
      </c>
    </row>
    <row r="63" spans="1:20" ht="13.5" thickBot="1" x14ac:dyDescent="0.25">
      <c r="A63" s="40" t="s">
        <v>50</v>
      </c>
      <c r="B63" s="34">
        <v>20307</v>
      </c>
      <c r="C63" s="34">
        <v>16732235.398924207</v>
      </c>
      <c r="D63" s="35">
        <v>16122</v>
      </c>
      <c r="E63" s="20"/>
      <c r="F63" s="69" t="s">
        <v>50</v>
      </c>
      <c r="G63" s="74">
        <v>19569</v>
      </c>
      <c r="H63" s="74">
        <v>15099423.892183229</v>
      </c>
      <c r="I63" s="75">
        <v>15137</v>
      </c>
      <c r="K63" s="12" t="s">
        <v>50</v>
      </c>
      <c r="L63" s="104">
        <v>3.7712708876283862E-2</v>
      </c>
      <c r="M63" s="104">
        <v>0.10813733811302972</v>
      </c>
      <c r="N63" s="105">
        <v>6.5072339301050386E-2</v>
      </c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2908</v>
      </c>
      <c r="C65" s="85">
        <v>3957479.6337374803</v>
      </c>
      <c r="D65" s="85">
        <v>893</v>
      </c>
      <c r="E65" s="20"/>
      <c r="F65" s="50" t="s">
        <v>51</v>
      </c>
      <c r="G65" s="51">
        <v>1856</v>
      </c>
      <c r="H65" s="51">
        <v>2109530.1422231365</v>
      </c>
      <c r="I65" s="55">
        <v>738</v>
      </c>
      <c r="K65" s="98" t="s">
        <v>51</v>
      </c>
      <c r="L65" s="99">
        <v>0.5668103448275863</v>
      </c>
      <c r="M65" s="99">
        <v>0.87600051524595668</v>
      </c>
      <c r="N65" s="99">
        <v>0.2100271002710028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2236</v>
      </c>
      <c r="C66" s="30">
        <v>2786146.688114719</v>
      </c>
      <c r="D66" s="31">
        <v>626</v>
      </c>
      <c r="E66" s="20"/>
      <c r="F66" s="73" t="s">
        <v>52</v>
      </c>
      <c r="G66" s="57">
        <v>1103</v>
      </c>
      <c r="H66" s="57">
        <v>1272576.3877300147</v>
      </c>
      <c r="I66" s="58">
        <v>368</v>
      </c>
      <c r="K66" s="10" t="s">
        <v>52</v>
      </c>
      <c r="L66" s="102">
        <v>1.0271985494106981</v>
      </c>
      <c r="M66" s="102">
        <v>1.1893748107998197</v>
      </c>
      <c r="N66" s="103">
        <v>0.70108695652173902</v>
      </c>
    </row>
    <row r="67" spans="1:18" ht="13.5" thickBot="1" x14ac:dyDescent="0.25">
      <c r="A67" s="40" t="s">
        <v>53</v>
      </c>
      <c r="B67" s="34">
        <v>672</v>
      </c>
      <c r="C67" s="34">
        <v>1171332.9456227613</v>
      </c>
      <c r="D67" s="35">
        <v>267</v>
      </c>
      <c r="E67" s="20"/>
      <c r="F67" s="69" t="s">
        <v>53</v>
      </c>
      <c r="G67" s="74">
        <v>753</v>
      </c>
      <c r="H67" s="74">
        <v>836953.75449312152</v>
      </c>
      <c r="I67" s="75">
        <v>370</v>
      </c>
      <c r="K67" s="12" t="s">
        <v>53</v>
      </c>
      <c r="L67" s="104">
        <v>-0.10756972111553786</v>
      </c>
      <c r="M67" s="104">
        <v>0.39951931553511866</v>
      </c>
      <c r="N67" s="105">
        <v>-0.27837837837837842</v>
      </c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12790</v>
      </c>
      <c r="C69" s="85">
        <v>12382708.272661999</v>
      </c>
      <c r="D69" s="85">
        <v>9147</v>
      </c>
      <c r="E69" s="20"/>
      <c r="F69" s="50" t="s">
        <v>54</v>
      </c>
      <c r="G69" s="51">
        <v>15590</v>
      </c>
      <c r="H69" s="51">
        <v>15049879.425694324</v>
      </c>
      <c r="I69" s="55">
        <v>11233</v>
      </c>
      <c r="K69" s="98" t="s">
        <v>54</v>
      </c>
      <c r="L69" s="99">
        <v>-0.17960230917254649</v>
      </c>
      <c r="M69" s="99">
        <v>-0.17722209444938963</v>
      </c>
      <c r="N69" s="99">
        <v>-0.18570283984687974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4615</v>
      </c>
      <c r="C70" s="30">
        <v>4065005.6478433516</v>
      </c>
      <c r="D70" s="31">
        <v>3349</v>
      </c>
      <c r="E70" s="20"/>
      <c r="F70" s="73" t="s">
        <v>55</v>
      </c>
      <c r="G70" s="57">
        <v>5850</v>
      </c>
      <c r="H70" s="57">
        <v>4627957.0639017606</v>
      </c>
      <c r="I70" s="58">
        <v>4588</v>
      </c>
      <c r="K70" s="10" t="s">
        <v>55</v>
      </c>
      <c r="L70" s="102">
        <v>-0.21111111111111114</v>
      </c>
      <c r="M70" s="102">
        <v>-0.12164145178645913</v>
      </c>
      <c r="N70" s="103">
        <v>-0.27005231037489097</v>
      </c>
    </row>
    <row r="71" spans="1:18" ht="13.5" thickBot="1" x14ac:dyDescent="0.25">
      <c r="A71" s="39" t="s">
        <v>56</v>
      </c>
      <c r="B71" s="30">
        <v>913</v>
      </c>
      <c r="C71" s="30">
        <v>699163.71171046793</v>
      </c>
      <c r="D71" s="31">
        <v>691</v>
      </c>
      <c r="E71" s="20"/>
      <c r="F71" s="68" t="s">
        <v>56</v>
      </c>
      <c r="G71" s="79">
        <v>1103</v>
      </c>
      <c r="H71" s="79">
        <v>849215.40151179407</v>
      </c>
      <c r="I71" s="80">
        <v>869</v>
      </c>
      <c r="K71" s="11" t="s">
        <v>56</v>
      </c>
      <c r="L71" s="102">
        <v>-0.17225747960108795</v>
      </c>
      <c r="M71" s="102">
        <v>-0.17669449886824995</v>
      </c>
      <c r="N71" s="103">
        <v>-0.20483314154200227</v>
      </c>
    </row>
    <row r="72" spans="1:18" ht="13.5" thickBot="1" x14ac:dyDescent="0.25">
      <c r="A72" s="39" t="s">
        <v>57</v>
      </c>
      <c r="B72" s="30">
        <v>1111</v>
      </c>
      <c r="C72" s="30">
        <v>1049911.224974914</v>
      </c>
      <c r="D72" s="31">
        <v>805</v>
      </c>
      <c r="E72" s="20"/>
      <c r="F72" s="68" t="s">
        <v>57</v>
      </c>
      <c r="G72" s="79">
        <v>966</v>
      </c>
      <c r="H72" s="79">
        <v>1021123.424291737</v>
      </c>
      <c r="I72" s="80">
        <v>668</v>
      </c>
      <c r="K72" s="11" t="s">
        <v>57</v>
      </c>
      <c r="L72" s="102">
        <v>0.15010351966873703</v>
      </c>
      <c r="M72" s="102">
        <v>2.8192283124975237E-2</v>
      </c>
      <c r="N72" s="103">
        <v>0.20508982035928147</v>
      </c>
    </row>
    <row r="73" spans="1:18" ht="13.5" thickBot="1" x14ac:dyDescent="0.25">
      <c r="A73" s="40" t="s">
        <v>58</v>
      </c>
      <c r="B73" s="34">
        <v>6151</v>
      </c>
      <c r="C73" s="34">
        <v>6568627.6881332649</v>
      </c>
      <c r="D73" s="35">
        <v>4302</v>
      </c>
      <c r="E73" s="20"/>
      <c r="F73" s="69" t="s">
        <v>58</v>
      </c>
      <c r="G73" s="74">
        <v>7671</v>
      </c>
      <c r="H73" s="74">
        <v>8551583.5359890312</v>
      </c>
      <c r="I73" s="75">
        <v>5108</v>
      </c>
      <c r="K73" s="12" t="s">
        <v>58</v>
      </c>
      <c r="L73" s="104">
        <v>-0.19814887237648282</v>
      </c>
      <c r="M73" s="104">
        <v>-0.23188171401361724</v>
      </c>
      <c r="N73" s="105">
        <v>-0.15779169929522319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38683</v>
      </c>
      <c r="C75" s="85">
        <v>47148514.669125676</v>
      </c>
      <c r="D75" s="85">
        <v>24501</v>
      </c>
      <c r="E75" s="20"/>
      <c r="F75" s="50" t="s">
        <v>59</v>
      </c>
      <c r="G75" s="51">
        <v>42433</v>
      </c>
      <c r="H75" s="51">
        <v>47569470.720477894</v>
      </c>
      <c r="I75" s="55">
        <v>27703</v>
      </c>
      <c r="K75" s="98" t="s">
        <v>59</v>
      </c>
      <c r="L75" s="99">
        <v>-8.8374614097518456E-2</v>
      </c>
      <c r="M75" s="99">
        <v>-8.8492902060186562E-3</v>
      </c>
      <c r="N75" s="99">
        <v>-0.11558314983936757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38683</v>
      </c>
      <c r="C76" s="34">
        <v>47148514.669125676</v>
      </c>
      <c r="D76" s="35">
        <v>24501</v>
      </c>
      <c r="E76" s="20"/>
      <c r="F76" s="72" t="s">
        <v>60</v>
      </c>
      <c r="G76" s="61">
        <v>42433</v>
      </c>
      <c r="H76" s="61">
        <v>47569470.720477894</v>
      </c>
      <c r="I76" s="62">
        <v>27703</v>
      </c>
      <c r="K76" s="14" t="s">
        <v>60</v>
      </c>
      <c r="L76" s="104">
        <v>-8.8374614097518456E-2</v>
      </c>
      <c r="M76" s="104">
        <v>-8.8492902060186562E-3</v>
      </c>
      <c r="N76" s="105">
        <v>-0.11558314983936757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20558</v>
      </c>
      <c r="C78" s="85">
        <v>17669883.264927793</v>
      </c>
      <c r="D78" s="85">
        <v>11554</v>
      </c>
      <c r="E78" s="20"/>
      <c r="F78" s="50" t="s">
        <v>61</v>
      </c>
      <c r="G78" s="51">
        <v>23941</v>
      </c>
      <c r="H78" s="51">
        <v>17364187.92527074</v>
      </c>
      <c r="I78" s="55">
        <v>13543</v>
      </c>
      <c r="K78" s="98" t="s">
        <v>61</v>
      </c>
      <c r="L78" s="99">
        <v>-0.14130570987009727</v>
      </c>
      <c r="M78" s="99">
        <v>1.7604931539134228E-2</v>
      </c>
      <c r="N78" s="99">
        <v>-0.14686553939304436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20558</v>
      </c>
      <c r="C79" s="34">
        <v>17669883.264927793</v>
      </c>
      <c r="D79" s="35">
        <v>11554</v>
      </c>
      <c r="E79" s="20"/>
      <c r="F79" s="72" t="s">
        <v>62</v>
      </c>
      <c r="G79" s="61">
        <v>23941</v>
      </c>
      <c r="H79" s="61">
        <v>17364187.92527074</v>
      </c>
      <c r="I79" s="62">
        <v>13543</v>
      </c>
      <c r="K79" s="14" t="s">
        <v>62</v>
      </c>
      <c r="L79" s="104">
        <v>-0.14130570987009727</v>
      </c>
      <c r="M79" s="104">
        <v>1.7604931539134228E-2</v>
      </c>
      <c r="N79" s="105">
        <v>-0.14686553939304436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6602</v>
      </c>
      <c r="C81" s="85">
        <v>7715716.8882511565</v>
      </c>
      <c r="D81" s="85">
        <v>4736</v>
      </c>
      <c r="E81" s="20"/>
      <c r="F81" s="50" t="s">
        <v>63</v>
      </c>
      <c r="G81" s="51">
        <v>7822</v>
      </c>
      <c r="H81" s="51">
        <v>10243128.324839165</v>
      </c>
      <c r="I81" s="55">
        <v>5167</v>
      </c>
      <c r="K81" s="98" t="s">
        <v>63</v>
      </c>
      <c r="L81" s="99">
        <v>-0.15597034006647914</v>
      </c>
      <c r="M81" s="99">
        <v>-0.24674214326292676</v>
      </c>
      <c r="N81" s="99">
        <v>-8.3413973292045696E-2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6602</v>
      </c>
      <c r="C82" s="34">
        <v>7715716.8882511565</v>
      </c>
      <c r="D82" s="35">
        <v>4736</v>
      </c>
      <c r="E82" s="20"/>
      <c r="F82" s="72" t="s">
        <v>64</v>
      </c>
      <c r="G82" s="61">
        <v>7822</v>
      </c>
      <c r="H82" s="61">
        <v>10243128.324839165</v>
      </c>
      <c r="I82" s="62">
        <v>5167</v>
      </c>
      <c r="K82" s="14" t="s">
        <v>64</v>
      </c>
      <c r="L82" s="104">
        <v>-0.15597034006647914</v>
      </c>
      <c r="M82" s="104">
        <v>-0.24674214326292676</v>
      </c>
      <c r="N82" s="105">
        <v>-8.3413973292045696E-2</v>
      </c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10008</v>
      </c>
      <c r="C84" s="85">
        <v>12248511.12299804</v>
      </c>
      <c r="D84" s="85">
        <v>7317</v>
      </c>
      <c r="E84" s="20"/>
      <c r="F84" s="50" t="s">
        <v>65</v>
      </c>
      <c r="G84" s="51">
        <v>13269</v>
      </c>
      <c r="H84" s="51">
        <v>13362041.19611796</v>
      </c>
      <c r="I84" s="55">
        <v>9927</v>
      </c>
      <c r="K84" s="98" t="s">
        <v>65</v>
      </c>
      <c r="L84" s="99">
        <v>-0.2457607958399276</v>
      </c>
      <c r="M84" s="99">
        <v>-8.3335327048941532E-2</v>
      </c>
      <c r="N84" s="99">
        <v>-0.26291931097008159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3000</v>
      </c>
      <c r="C85" s="30">
        <v>2979347.8889610921</v>
      </c>
      <c r="D85" s="31">
        <v>2278</v>
      </c>
      <c r="E85" s="20"/>
      <c r="F85" s="73" t="s">
        <v>66</v>
      </c>
      <c r="G85" s="57">
        <v>3086</v>
      </c>
      <c r="H85" s="57">
        <v>3788031.0311926478</v>
      </c>
      <c r="I85" s="58">
        <v>2044</v>
      </c>
      <c r="K85" s="10" t="s">
        <v>66</v>
      </c>
      <c r="L85" s="102">
        <v>-2.7867790019442618E-2</v>
      </c>
      <c r="M85" s="102">
        <v>-0.21348376915934208</v>
      </c>
      <c r="N85" s="103">
        <v>0.11448140900195702</v>
      </c>
    </row>
    <row r="86" spans="1:18" ht="13.5" thickBot="1" x14ac:dyDescent="0.25">
      <c r="A86" s="39" t="s">
        <v>67</v>
      </c>
      <c r="B86" s="30">
        <v>1750</v>
      </c>
      <c r="C86" s="30">
        <v>2230580.1452203887</v>
      </c>
      <c r="D86" s="31">
        <v>1280</v>
      </c>
      <c r="E86" s="20"/>
      <c r="F86" s="68" t="s">
        <v>67</v>
      </c>
      <c r="G86" s="79">
        <v>1967</v>
      </c>
      <c r="H86" s="79">
        <v>2049879.9639252522</v>
      </c>
      <c r="I86" s="80">
        <v>1431</v>
      </c>
      <c r="K86" s="11" t="s">
        <v>67</v>
      </c>
      <c r="L86" s="102">
        <v>-0.11032028469750887</v>
      </c>
      <c r="M86" s="102">
        <v>8.8151591544472385E-2</v>
      </c>
      <c r="N86" s="103">
        <v>-0.10552061495457721</v>
      </c>
    </row>
    <row r="87" spans="1:18" ht="13.5" thickBot="1" x14ac:dyDescent="0.25">
      <c r="A87" s="40" t="s">
        <v>68</v>
      </c>
      <c r="B87" s="34">
        <v>5258</v>
      </c>
      <c r="C87" s="34">
        <v>7038583.088816558</v>
      </c>
      <c r="D87" s="35">
        <v>3759</v>
      </c>
      <c r="E87" s="20"/>
      <c r="F87" s="69" t="s">
        <v>68</v>
      </c>
      <c r="G87" s="74">
        <v>8216</v>
      </c>
      <c r="H87" s="74">
        <v>7524130.20100006</v>
      </c>
      <c r="I87" s="75">
        <v>6452</v>
      </c>
      <c r="K87" s="12" t="s">
        <v>68</v>
      </c>
      <c r="L87" s="104">
        <v>-0.36002921129503407</v>
      </c>
      <c r="M87" s="104">
        <v>-6.4531992298454077E-2</v>
      </c>
      <c r="N87" s="105">
        <v>-0.41738995660260381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1942</v>
      </c>
      <c r="C89" s="85">
        <v>2022882.9317431829</v>
      </c>
      <c r="D89" s="85">
        <v>1460</v>
      </c>
      <c r="E89" s="20"/>
      <c r="F89" s="54" t="s">
        <v>69</v>
      </c>
      <c r="G89" s="51">
        <v>2410</v>
      </c>
      <c r="H89" s="51">
        <v>2589288.8563224999</v>
      </c>
      <c r="I89" s="55">
        <v>1724</v>
      </c>
      <c r="K89" s="101" t="s">
        <v>69</v>
      </c>
      <c r="L89" s="99">
        <v>-0.19419087136929458</v>
      </c>
      <c r="M89" s="99">
        <v>-0.21874960887282724</v>
      </c>
      <c r="N89" s="99">
        <v>-0.15313225058004643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1942</v>
      </c>
      <c r="C90" s="34">
        <v>2022882.9317431829</v>
      </c>
      <c r="D90" s="35">
        <v>1460</v>
      </c>
      <c r="E90" s="20"/>
      <c r="F90" s="71" t="s">
        <v>70</v>
      </c>
      <c r="G90" s="61">
        <v>2410</v>
      </c>
      <c r="H90" s="61">
        <v>2589288.8563224999</v>
      </c>
      <c r="I90" s="62">
        <v>1724</v>
      </c>
      <c r="K90" s="13" t="s">
        <v>70</v>
      </c>
      <c r="L90" s="104">
        <v>-0.19419087136929458</v>
      </c>
      <c r="M90" s="104">
        <v>-0.21874960887282724</v>
      </c>
      <c r="N90" s="105">
        <v>-0.15313225058004643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92"/>
  <sheetViews>
    <sheetView zoomScale="70" zoomScaleNormal="70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79</v>
      </c>
      <c r="B2" s="26">
        <f>'Febrero 2021'!B2</f>
        <v>2021</v>
      </c>
      <c r="C2" s="25"/>
      <c r="D2" s="25"/>
      <c r="F2" s="44" t="str">
        <f>A2</f>
        <v>MES: MARZO</v>
      </c>
      <c r="G2" s="45">
        <f>'Febrero 2021'!G2</f>
        <v>2020</v>
      </c>
      <c r="K2" s="1" t="str">
        <f>A2</f>
        <v>MES: MARZO</v>
      </c>
      <c r="L2" s="3"/>
      <c r="M2" s="1" t="str">
        <f>'Febrero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123"/>
      <c r="C5" s="123"/>
      <c r="D5" s="123"/>
      <c r="F5" s="46"/>
      <c r="G5" s="124"/>
      <c r="H5" s="124"/>
      <c r="I5" s="124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3"/>
      <c r="M19" s="143"/>
      <c r="N19" s="144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3"/>
      <c r="M20" s="143"/>
      <c r="N20" s="144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5"/>
      <c r="M21" s="145"/>
      <c r="N21" s="146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41"/>
      <c r="M44" s="141"/>
      <c r="N44" s="142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43"/>
      <c r="M45" s="143"/>
      <c r="N45" s="144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43"/>
      <c r="M46" s="143"/>
      <c r="N46" s="144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43"/>
      <c r="M47" s="143"/>
      <c r="N47" s="144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43"/>
      <c r="M48" s="143"/>
      <c r="N48" s="144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43"/>
      <c r="M49" s="143"/>
      <c r="N49" s="144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43"/>
      <c r="M50" s="143"/>
      <c r="N50" s="144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43"/>
      <c r="M51" s="143"/>
      <c r="N51" s="144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45"/>
      <c r="M52" s="145"/>
      <c r="N52" s="146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/>
  </sheetPr>
  <dimension ref="A1:S92"/>
  <sheetViews>
    <sheetView zoomScale="80" zoomScaleNormal="80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80</v>
      </c>
      <c r="B2" s="26" t="s">
        <v>100</v>
      </c>
      <c r="C2" s="25"/>
      <c r="D2" s="25"/>
      <c r="F2" s="44" t="s">
        <v>80</v>
      </c>
      <c r="G2" s="45" t="s">
        <v>98</v>
      </c>
      <c r="K2" s="1" t="s">
        <v>80</v>
      </c>
      <c r="L2" s="3"/>
      <c r="M2" s="1" t="s">
        <v>101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123"/>
      <c r="C5" s="123"/>
      <c r="D5" s="123"/>
      <c r="F5" s="46"/>
      <c r="G5" s="124"/>
      <c r="H5" s="124"/>
      <c r="I5" s="124"/>
      <c r="K5" s="4"/>
      <c r="L5" s="5"/>
      <c r="M5" s="5"/>
      <c r="N5" s="4"/>
    </row>
    <row r="6" spans="1:19" ht="13.5" thickBot="1" x14ac:dyDescent="0.25">
      <c r="A6" s="84" t="s">
        <v>1</v>
      </c>
      <c r="B6" s="85">
        <v>576348</v>
      </c>
      <c r="C6" s="85">
        <v>585538166.60044169</v>
      </c>
      <c r="D6" s="85">
        <v>391747</v>
      </c>
      <c r="E6" s="20"/>
      <c r="F6" s="50" t="s">
        <v>1</v>
      </c>
      <c r="G6" s="51">
        <v>617000</v>
      </c>
      <c r="H6" s="51">
        <v>603404282.16418672</v>
      </c>
      <c r="I6" s="51">
        <v>436061</v>
      </c>
      <c r="K6" s="98" t="s">
        <v>1</v>
      </c>
      <c r="L6" s="99">
        <v>-6.5886547811993545E-2</v>
      </c>
      <c r="M6" s="99">
        <v>-2.9608864391326373E-2</v>
      </c>
      <c r="N6" s="99">
        <v>-0.10162339672660481</v>
      </c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>
        <v>68701</v>
      </c>
      <c r="C8" s="87">
        <v>61019294.514003441</v>
      </c>
      <c r="D8" s="87">
        <v>46016</v>
      </c>
      <c r="E8" s="20"/>
      <c r="F8" s="54" t="s">
        <v>4</v>
      </c>
      <c r="G8" s="51">
        <v>64758</v>
      </c>
      <c r="H8" s="51">
        <v>50430641.636755832</v>
      </c>
      <c r="I8" s="55">
        <v>45952</v>
      </c>
      <c r="K8" s="101" t="s">
        <v>4</v>
      </c>
      <c r="L8" s="99">
        <v>6.0888230025633927E-2</v>
      </c>
      <c r="M8" s="99">
        <v>0.20996466698790095</v>
      </c>
      <c r="N8" s="99">
        <v>1.3927576601671099E-3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5163</v>
      </c>
      <c r="C9" s="30">
        <v>4424395.176077228</v>
      </c>
      <c r="D9" s="31">
        <v>2722</v>
      </c>
      <c r="E9" s="21"/>
      <c r="F9" s="56" t="s">
        <v>5</v>
      </c>
      <c r="G9" s="57">
        <v>5202</v>
      </c>
      <c r="H9" s="57">
        <v>4245286.1533803968</v>
      </c>
      <c r="I9" s="58">
        <v>2691</v>
      </c>
      <c r="K9" s="7" t="s">
        <v>5</v>
      </c>
      <c r="L9" s="102">
        <v>-7.4971164936562529E-3</v>
      </c>
      <c r="M9" s="102">
        <v>4.2190094195231564E-2</v>
      </c>
      <c r="N9" s="102">
        <v>1.1519881085098493E-2</v>
      </c>
    </row>
    <row r="10" spans="1:19" ht="13.5" thickBot="1" x14ac:dyDescent="0.25">
      <c r="A10" s="32" t="s">
        <v>6</v>
      </c>
      <c r="B10" s="30">
        <v>15137</v>
      </c>
      <c r="C10" s="30">
        <v>9219815.6811976172</v>
      </c>
      <c r="D10" s="31">
        <v>12971</v>
      </c>
      <c r="E10" s="20"/>
      <c r="F10" s="59" t="s">
        <v>6</v>
      </c>
      <c r="G10" s="79">
        <v>12858</v>
      </c>
      <c r="H10" s="79">
        <v>8201533.3347487375</v>
      </c>
      <c r="I10" s="80">
        <v>10823</v>
      </c>
      <c r="K10" s="8" t="s">
        <v>6</v>
      </c>
      <c r="L10" s="113">
        <v>0.17724373930626847</v>
      </c>
      <c r="M10" s="113">
        <v>0.1241575574819116</v>
      </c>
      <c r="N10" s="115">
        <v>0.19846622932643454</v>
      </c>
    </row>
    <row r="11" spans="1:19" ht="13.5" thickBot="1" x14ac:dyDescent="0.25">
      <c r="A11" s="32" t="s">
        <v>7</v>
      </c>
      <c r="B11" s="30">
        <v>3301</v>
      </c>
      <c r="C11" s="30">
        <v>3151589.6129069608</v>
      </c>
      <c r="D11" s="31">
        <v>2163</v>
      </c>
      <c r="E11" s="20"/>
      <c r="F11" s="59" t="s">
        <v>7</v>
      </c>
      <c r="G11" s="79">
        <v>4579</v>
      </c>
      <c r="H11" s="79">
        <v>3993957.9095183914</v>
      </c>
      <c r="I11" s="80">
        <v>3136</v>
      </c>
      <c r="K11" s="8" t="s">
        <v>7</v>
      </c>
      <c r="L11" s="113">
        <v>-0.27910024022712387</v>
      </c>
      <c r="M11" s="113">
        <v>-0.21091065947487841</v>
      </c>
      <c r="N11" s="115">
        <v>-0.3102678571428571</v>
      </c>
    </row>
    <row r="12" spans="1:19" ht="13.5" thickBot="1" x14ac:dyDescent="0.25">
      <c r="A12" s="32" t="s">
        <v>8</v>
      </c>
      <c r="B12" s="30">
        <v>3581</v>
      </c>
      <c r="C12" s="30">
        <v>3118455.2245806246</v>
      </c>
      <c r="D12" s="31">
        <v>2466</v>
      </c>
      <c r="E12" s="20"/>
      <c r="F12" s="59" t="s">
        <v>8</v>
      </c>
      <c r="G12" s="79">
        <v>3968</v>
      </c>
      <c r="H12" s="79">
        <v>3065098.7389671449</v>
      </c>
      <c r="I12" s="80">
        <v>2954</v>
      </c>
      <c r="K12" s="8" t="s">
        <v>8</v>
      </c>
      <c r="L12" s="113">
        <v>-9.7530241935483875E-2</v>
      </c>
      <c r="M12" s="113">
        <v>1.7407754254422203E-2</v>
      </c>
      <c r="N12" s="115">
        <v>-0.16519972918077186</v>
      </c>
    </row>
    <row r="13" spans="1:19" ht="13.5" thickBot="1" x14ac:dyDescent="0.25">
      <c r="A13" s="32" t="s">
        <v>9</v>
      </c>
      <c r="B13" s="30">
        <v>5723</v>
      </c>
      <c r="C13" s="30">
        <v>2811260.8804316455</v>
      </c>
      <c r="D13" s="31">
        <v>4393</v>
      </c>
      <c r="E13" s="20"/>
      <c r="F13" s="59" t="s">
        <v>9</v>
      </c>
      <c r="G13" s="79">
        <v>5961</v>
      </c>
      <c r="H13" s="79">
        <v>2685565.7860011924</v>
      </c>
      <c r="I13" s="80">
        <v>4475</v>
      </c>
      <c r="K13" s="8" t="s">
        <v>9</v>
      </c>
      <c r="L13" s="113">
        <v>-3.9926186881395709E-2</v>
      </c>
      <c r="M13" s="113">
        <v>4.6803952852561892E-2</v>
      </c>
      <c r="N13" s="115">
        <v>-1.8324022346368762E-2</v>
      </c>
    </row>
    <row r="14" spans="1:19" ht="13.5" thickBot="1" x14ac:dyDescent="0.25">
      <c r="A14" s="32" t="s">
        <v>10</v>
      </c>
      <c r="B14" s="30">
        <v>2829</v>
      </c>
      <c r="C14" s="30">
        <v>3411908.9505346576</v>
      </c>
      <c r="D14" s="31">
        <v>1600</v>
      </c>
      <c r="E14" s="20"/>
      <c r="F14" s="59" t="s">
        <v>10</v>
      </c>
      <c r="G14" s="79">
        <v>2564</v>
      </c>
      <c r="H14" s="79">
        <v>3020003.8133724537</v>
      </c>
      <c r="I14" s="80">
        <v>1733</v>
      </c>
      <c r="K14" s="8" t="s">
        <v>10</v>
      </c>
      <c r="L14" s="113">
        <v>0.10335413416536654</v>
      </c>
      <c r="M14" s="113">
        <v>0.12976974910656214</v>
      </c>
      <c r="N14" s="115">
        <v>-7.6745527986151196E-2</v>
      </c>
    </row>
    <row r="15" spans="1:19" ht="13.5" thickBot="1" x14ac:dyDescent="0.25">
      <c r="A15" s="32" t="s">
        <v>11</v>
      </c>
      <c r="B15" s="30">
        <v>7926</v>
      </c>
      <c r="C15" s="30">
        <v>6023432.7095981762</v>
      </c>
      <c r="D15" s="31">
        <v>5839</v>
      </c>
      <c r="E15" s="20"/>
      <c r="F15" s="59" t="s">
        <v>11</v>
      </c>
      <c r="G15" s="79">
        <v>9620</v>
      </c>
      <c r="H15" s="79">
        <v>7284661.9235263746</v>
      </c>
      <c r="I15" s="80">
        <v>6517</v>
      </c>
      <c r="K15" s="8" t="s">
        <v>11</v>
      </c>
      <c r="L15" s="113">
        <v>-0.17609147609147613</v>
      </c>
      <c r="M15" s="113">
        <v>-0.17313490003633003</v>
      </c>
      <c r="N15" s="115">
        <v>-0.10403559920208683</v>
      </c>
    </row>
    <row r="16" spans="1:19" ht="13.5" thickBot="1" x14ac:dyDescent="0.25">
      <c r="A16" s="33" t="s">
        <v>12</v>
      </c>
      <c r="B16" s="34">
        <v>25041</v>
      </c>
      <c r="C16" s="34">
        <v>28858436.278676532</v>
      </c>
      <c r="D16" s="35">
        <v>13862</v>
      </c>
      <c r="E16" s="20"/>
      <c r="F16" s="60" t="s">
        <v>12</v>
      </c>
      <c r="G16" s="109">
        <v>20006</v>
      </c>
      <c r="H16" s="109">
        <v>17934533.97724114</v>
      </c>
      <c r="I16" s="110">
        <v>13623</v>
      </c>
      <c r="K16" s="9" t="s">
        <v>12</v>
      </c>
      <c r="L16" s="116">
        <v>0.25167449765070482</v>
      </c>
      <c r="M16" s="116">
        <v>0.60909875412975811</v>
      </c>
      <c r="N16" s="117">
        <v>1.7543859649122862E-2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26219</v>
      </c>
      <c r="C18" s="89">
        <v>29771529.625652075</v>
      </c>
      <c r="D18" s="89">
        <v>20205</v>
      </c>
      <c r="E18" s="20"/>
      <c r="F18" s="65" t="s">
        <v>13</v>
      </c>
      <c r="G18" s="66">
        <v>25720</v>
      </c>
      <c r="H18" s="66">
        <v>31033572.916383237</v>
      </c>
      <c r="I18" s="67">
        <v>18562</v>
      </c>
      <c r="K18" s="107" t="s">
        <v>13</v>
      </c>
      <c r="L18" s="108">
        <v>1.9401244167962739E-2</v>
      </c>
      <c r="M18" s="108">
        <v>-4.066703160901286E-2</v>
      </c>
      <c r="N18" s="120">
        <v>8.8514168731817611E-2</v>
      </c>
    </row>
    <row r="19" spans="1:19" ht="13.5" thickBot="1" x14ac:dyDescent="0.25">
      <c r="A19" s="38" t="s">
        <v>14</v>
      </c>
      <c r="B19" s="30">
        <v>1613</v>
      </c>
      <c r="C19" s="30">
        <v>3102378.1783641106</v>
      </c>
      <c r="D19" s="31">
        <v>880</v>
      </c>
      <c r="E19" s="20"/>
      <c r="F19" s="68" t="s">
        <v>14</v>
      </c>
      <c r="G19" s="57">
        <v>1529</v>
      </c>
      <c r="H19" s="57">
        <v>2701396.5702066291</v>
      </c>
      <c r="I19" s="58">
        <v>752</v>
      </c>
      <c r="K19" s="10" t="s">
        <v>14</v>
      </c>
      <c r="L19" s="156">
        <v>5.4937867887508096E-2</v>
      </c>
      <c r="M19" s="156">
        <v>0.14843492902147659</v>
      </c>
      <c r="N19" s="157">
        <v>0.17021276595744683</v>
      </c>
    </row>
    <row r="20" spans="1:19" ht="13.5" thickBot="1" x14ac:dyDescent="0.25">
      <c r="A20" s="39" t="s">
        <v>15</v>
      </c>
      <c r="B20" s="30">
        <v>1238</v>
      </c>
      <c r="C20" s="30">
        <v>1178133.2478547497</v>
      </c>
      <c r="D20" s="31">
        <v>1048</v>
      </c>
      <c r="E20" s="20"/>
      <c r="F20" s="68" t="s">
        <v>15</v>
      </c>
      <c r="G20" s="57">
        <v>2144</v>
      </c>
      <c r="H20" s="57">
        <v>1923413.999732316</v>
      </c>
      <c r="I20" s="58">
        <v>1737</v>
      </c>
      <c r="K20" s="11" t="s">
        <v>15</v>
      </c>
      <c r="L20" s="156">
        <v>-0.4225746268656716</v>
      </c>
      <c r="M20" s="156">
        <v>-0.38747807387348121</v>
      </c>
      <c r="N20" s="157">
        <v>-0.39666090961427747</v>
      </c>
    </row>
    <row r="21" spans="1:19" ht="13.5" thickBot="1" x14ac:dyDescent="0.25">
      <c r="A21" s="40" t="s">
        <v>16</v>
      </c>
      <c r="B21" s="34">
        <v>23368</v>
      </c>
      <c r="C21" s="34">
        <v>25491018.199433215</v>
      </c>
      <c r="D21" s="35">
        <v>18277</v>
      </c>
      <c r="E21" s="20"/>
      <c r="F21" s="69" t="s">
        <v>16</v>
      </c>
      <c r="G21" s="61">
        <v>22047</v>
      </c>
      <c r="H21" s="61">
        <v>26408762.346444294</v>
      </c>
      <c r="I21" s="62">
        <v>16073</v>
      </c>
      <c r="K21" s="12" t="s">
        <v>16</v>
      </c>
      <c r="L21" s="158">
        <v>5.9917449086043462E-2</v>
      </c>
      <c r="M21" s="158">
        <v>-3.4751501602824808E-2</v>
      </c>
      <c r="N21" s="159">
        <v>0.13712437006159406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7516</v>
      </c>
      <c r="C23" s="85">
        <v>10823988.37013391</v>
      </c>
      <c r="D23" s="85">
        <v>4652</v>
      </c>
      <c r="E23" s="20"/>
      <c r="F23" s="54" t="s">
        <v>17</v>
      </c>
      <c r="G23" s="51">
        <v>8187</v>
      </c>
      <c r="H23" s="51">
        <v>10964298.786826313</v>
      </c>
      <c r="I23" s="55">
        <v>5045</v>
      </c>
      <c r="K23" s="101" t="s">
        <v>17</v>
      </c>
      <c r="L23" s="99">
        <v>-8.1959203615487919E-2</v>
      </c>
      <c r="M23" s="99">
        <v>-1.279702600416055E-2</v>
      </c>
      <c r="N23" s="99">
        <v>-7.7898909811694783E-2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7516</v>
      </c>
      <c r="C24" s="34">
        <v>10823988.37013391</v>
      </c>
      <c r="D24" s="35">
        <v>4652</v>
      </c>
      <c r="E24" s="20"/>
      <c r="F24" s="71" t="s">
        <v>18</v>
      </c>
      <c r="G24" s="61">
        <v>8187</v>
      </c>
      <c r="H24" s="61">
        <v>10964298.786826313</v>
      </c>
      <c r="I24" s="62">
        <v>5045</v>
      </c>
      <c r="K24" s="13" t="s">
        <v>18</v>
      </c>
      <c r="L24" s="104">
        <v>-8.1959203615487919E-2</v>
      </c>
      <c r="M24" s="104">
        <v>-1.279702600416055E-2</v>
      </c>
      <c r="N24" s="105">
        <v>-7.7898909811694783E-2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1992</v>
      </c>
      <c r="C26" s="85">
        <v>1230165.0829917579</v>
      </c>
      <c r="D26" s="85">
        <v>1469</v>
      </c>
      <c r="E26" s="20"/>
      <c r="F26" s="50" t="s">
        <v>19</v>
      </c>
      <c r="G26" s="51">
        <v>3571</v>
      </c>
      <c r="H26" s="51">
        <v>1712560.2945992921</v>
      </c>
      <c r="I26" s="55">
        <v>2995</v>
      </c>
      <c r="K26" s="98" t="s">
        <v>19</v>
      </c>
      <c r="L26" s="99">
        <v>-0.44217306076729213</v>
      </c>
      <c r="M26" s="99">
        <v>-0.28168071695274588</v>
      </c>
      <c r="N26" s="99">
        <v>-0.50951585976627711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1992</v>
      </c>
      <c r="C27" s="34">
        <v>1230165.0829917579</v>
      </c>
      <c r="D27" s="35">
        <v>1469</v>
      </c>
      <c r="E27" s="20"/>
      <c r="F27" s="72" t="s">
        <v>20</v>
      </c>
      <c r="G27" s="61">
        <v>3571</v>
      </c>
      <c r="H27" s="61">
        <v>1712560.2945992921</v>
      </c>
      <c r="I27" s="62">
        <v>2995</v>
      </c>
      <c r="K27" s="14" t="s">
        <v>20</v>
      </c>
      <c r="L27" s="104">
        <v>-0.44217306076729213</v>
      </c>
      <c r="M27" s="104">
        <v>-0.28168071695274588</v>
      </c>
      <c r="N27" s="105">
        <v>-0.50951585976627711</v>
      </c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>
        <v>8982</v>
      </c>
      <c r="C29" s="85">
        <v>6081801.9737777058</v>
      </c>
      <c r="D29" s="85">
        <v>6207</v>
      </c>
      <c r="E29" s="20"/>
      <c r="F29" s="50" t="s">
        <v>21</v>
      </c>
      <c r="G29" s="51">
        <v>29045</v>
      </c>
      <c r="H29" s="51">
        <v>15492408.985206563</v>
      </c>
      <c r="I29" s="55">
        <v>22636</v>
      </c>
      <c r="K29" s="98" t="s">
        <v>21</v>
      </c>
      <c r="L29" s="99">
        <v>-0.690755723876743</v>
      </c>
      <c r="M29" s="99">
        <v>-0.60743342242093434</v>
      </c>
      <c r="N29" s="99">
        <v>-0.72579077575543383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4234</v>
      </c>
      <c r="C30" s="30">
        <v>2557656.4103983901</v>
      </c>
      <c r="D30" s="31">
        <v>3130</v>
      </c>
      <c r="E30" s="20"/>
      <c r="F30" s="73" t="s">
        <v>22</v>
      </c>
      <c r="G30" s="57">
        <v>12840</v>
      </c>
      <c r="H30" s="57">
        <v>7370259.6341644563</v>
      </c>
      <c r="I30" s="58">
        <v>9900</v>
      </c>
      <c r="K30" s="15" t="s">
        <v>22</v>
      </c>
      <c r="L30" s="102">
        <v>-0.6702492211838007</v>
      </c>
      <c r="M30" s="102">
        <v>-0.65297607718695461</v>
      </c>
      <c r="N30" s="103">
        <v>-0.68383838383838391</v>
      </c>
    </row>
    <row r="31" spans="1:19" ht="13.5" thickBot="1" x14ac:dyDescent="0.25">
      <c r="A31" s="94" t="s">
        <v>23</v>
      </c>
      <c r="B31" s="34">
        <v>4748</v>
      </c>
      <c r="C31" s="34">
        <v>3524145.5633793157</v>
      </c>
      <c r="D31" s="35">
        <v>3077</v>
      </c>
      <c r="E31" s="20"/>
      <c r="F31" s="73" t="s">
        <v>23</v>
      </c>
      <c r="G31" s="74">
        <v>16205</v>
      </c>
      <c r="H31" s="74">
        <v>8122149.3510421058</v>
      </c>
      <c r="I31" s="75">
        <v>12736</v>
      </c>
      <c r="K31" s="16" t="s">
        <v>23</v>
      </c>
      <c r="L31" s="104">
        <v>-0.70700401110768274</v>
      </c>
      <c r="M31" s="104">
        <v>-0.56610677653604669</v>
      </c>
      <c r="N31" s="105">
        <v>-0.75840138190954776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18966</v>
      </c>
      <c r="C33" s="85">
        <v>16526702.780256491</v>
      </c>
      <c r="D33" s="85">
        <v>13473</v>
      </c>
      <c r="E33" s="20"/>
      <c r="F33" s="54" t="s">
        <v>24</v>
      </c>
      <c r="G33" s="51">
        <v>19857</v>
      </c>
      <c r="H33" s="51">
        <v>15639134.579819079</v>
      </c>
      <c r="I33" s="55">
        <v>14916</v>
      </c>
      <c r="K33" s="101" t="s">
        <v>24</v>
      </c>
      <c r="L33" s="99">
        <v>-4.4870826408823117E-2</v>
      </c>
      <c r="M33" s="99">
        <v>5.675302529736781E-2</v>
      </c>
      <c r="N33" s="99">
        <v>-9.6741753821399823E-2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18966</v>
      </c>
      <c r="C34" s="34">
        <v>16526702.780256491</v>
      </c>
      <c r="D34" s="35">
        <v>13473</v>
      </c>
      <c r="E34" s="20"/>
      <c r="F34" s="71" t="s">
        <v>25</v>
      </c>
      <c r="G34" s="61">
        <v>19857</v>
      </c>
      <c r="H34" s="61">
        <v>15639134.579819079</v>
      </c>
      <c r="I34" s="62">
        <v>14916</v>
      </c>
      <c r="K34" s="13" t="s">
        <v>25</v>
      </c>
      <c r="L34" s="104">
        <v>-4.4870826408823117E-2</v>
      </c>
      <c r="M34" s="104">
        <v>5.675302529736781E-2</v>
      </c>
      <c r="N34" s="105">
        <v>-9.6741753821399823E-2</v>
      </c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>
        <v>45137</v>
      </c>
      <c r="C36" s="85">
        <v>38784677.582048409</v>
      </c>
      <c r="D36" s="85">
        <v>31037</v>
      </c>
      <c r="E36" s="20"/>
      <c r="F36" s="50" t="s">
        <v>26</v>
      </c>
      <c r="G36" s="51">
        <v>30192</v>
      </c>
      <c r="H36" s="51">
        <v>33193163.557352368</v>
      </c>
      <c r="I36" s="55">
        <v>20833</v>
      </c>
      <c r="K36" s="98" t="s">
        <v>26</v>
      </c>
      <c r="L36" s="99">
        <v>0.49499867514573404</v>
      </c>
      <c r="M36" s="99">
        <v>0.16845378461847482</v>
      </c>
      <c r="N36" s="114">
        <v>0.48979983679738881</v>
      </c>
    </row>
    <row r="37" spans="1:19" ht="13.5" thickBot="1" x14ac:dyDescent="0.25">
      <c r="A37" s="38" t="s">
        <v>27</v>
      </c>
      <c r="B37" s="30">
        <v>2268</v>
      </c>
      <c r="C37" s="30">
        <v>2943065.561940081</v>
      </c>
      <c r="D37" s="30">
        <v>1481</v>
      </c>
      <c r="E37" s="20"/>
      <c r="F37" s="73" t="s">
        <v>27</v>
      </c>
      <c r="G37" s="79">
        <v>2168</v>
      </c>
      <c r="H37" s="79">
        <v>2341399.7430580254</v>
      </c>
      <c r="I37" s="80">
        <v>1515</v>
      </c>
      <c r="K37" s="10" t="s">
        <v>27</v>
      </c>
      <c r="L37" s="102">
        <v>4.6125461254612476E-2</v>
      </c>
      <c r="M37" s="102">
        <v>0.25696843124115132</v>
      </c>
      <c r="N37" s="103">
        <v>-2.2442244224422425E-2</v>
      </c>
    </row>
    <row r="38" spans="1:19" ht="13.5" thickBot="1" x14ac:dyDescent="0.25">
      <c r="A38" s="39" t="s">
        <v>28</v>
      </c>
      <c r="B38" s="30">
        <v>3809</v>
      </c>
      <c r="C38" s="30">
        <v>5437097.2920185113</v>
      </c>
      <c r="D38" s="30">
        <v>1903</v>
      </c>
      <c r="E38" s="20"/>
      <c r="F38" s="68" t="s">
        <v>28</v>
      </c>
      <c r="G38" s="79">
        <v>2899</v>
      </c>
      <c r="H38" s="79">
        <v>4581525.520820478</v>
      </c>
      <c r="I38" s="80">
        <v>1273</v>
      </c>
      <c r="K38" s="11" t="s">
        <v>28</v>
      </c>
      <c r="L38" s="113">
        <v>0.31390134529147984</v>
      </c>
      <c r="M38" s="113">
        <v>0.18674386234670903</v>
      </c>
      <c r="N38" s="115">
        <v>0.49489395129615077</v>
      </c>
    </row>
    <row r="39" spans="1:19" ht="13.5" thickBot="1" x14ac:dyDescent="0.25">
      <c r="A39" s="39" t="s">
        <v>29</v>
      </c>
      <c r="B39" s="30">
        <v>3377</v>
      </c>
      <c r="C39" s="30">
        <v>3117490.0928360829</v>
      </c>
      <c r="D39" s="30">
        <v>2537</v>
      </c>
      <c r="E39" s="20"/>
      <c r="F39" s="68" t="s">
        <v>29</v>
      </c>
      <c r="G39" s="79">
        <v>2428</v>
      </c>
      <c r="H39" s="79">
        <v>2735058.3813248575</v>
      </c>
      <c r="I39" s="80">
        <v>1643</v>
      </c>
      <c r="K39" s="11" t="s">
        <v>29</v>
      </c>
      <c r="L39" s="113">
        <v>0.39085667215815478</v>
      </c>
      <c r="M39" s="113">
        <v>0.13982579462379752</v>
      </c>
      <c r="N39" s="115">
        <v>0.54412659768715765</v>
      </c>
    </row>
    <row r="40" spans="1:19" ht="13.5" thickBot="1" x14ac:dyDescent="0.25">
      <c r="A40" s="39" t="s">
        <v>30</v>
      </c>
      <c r="B40" s="30">
        <v>20321</v>
      </c>
      <c r="C40" s="30">
        <v>15440340.701164573</v>
      </c>
      <c r="D40" s="30">
        <v>15589</v>
      </c>
      <c r="E40" s="20"/>
      <c r="F40" s="68" t="s">
        <v>30</v>
      </c>
      <c r="G40" s="79">
        <v>12214</v>
      </c>
      <c r="H40" s="79">
        <v>13150703.163602868</v>
      </c>
      <c r="I40" s="80">
        <v>9766</v>
      </c>
      <c r="K40" s="11" t="s">
        <v>30</v>
      </c>
      <c r="L40" s="113">
        <v>0.66374652038644189</v>
      </c>
      <c r="M40" s="113">
        <v>0.17410761303613964</v>
      </c>
      <c r="N40" s="115">
        <v>0.59625230391152972</v>
      </c>
    </row>
    <row r="41" spans="1:19" ht="13.5" thickBot="1" x14ac:dyDescent="0.25">
      <c r="A41" s="40" t="s">
        <v>31</v>
      </c>
      <c r="B41" s="34">
        <v>15362</v>
      </c>
      <c r="C41" s="34">
        <v>11846683.934089161</v>
      </c>
      <c r="D41" s="35">
        <v>9527</v>
      </c>
      <c r="E41" s="20"/>
      <c r="F41" s="69" t="s">
        <v>31</v>
      </c>
      <c r="G41" s="79">
        <v>10483</v>
      </c>
      <c r="H41" s="79">
        <v>10384476.748546142</v>
      </c>
      <c r="I41" s="80">
        <v>6636</v>
      </c>
      <c r="K41" s="12" t="s">
        <v>31</v>
      </c>
      <c r="L41" s="118">
        <v>0.46542020414003615</v>
      </c>
      <c r="M41" s="118">
        <v>0.14080701617900315</v>
      </c>
      <c r="N41" s="119">
        <v>0.43565400843881852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35698</v>
      </c>
      <c r="C43" s="85">
        <v>33382414.535967734</v>
      </c>
      <c r="D43" s="85">
        <v>27242</v>
      </c>
      <c r="E43" s="20"/>
      <c r="F43" s="50" t="s">
        <v>32</v>
      </c>
      <c r="G43" s="51">
        <v>39520</v>
      </c>
      <c r="H43" s="51">
        <v>38499315.539679386</v>
      </c>
      <c r="I43" s="55">
        <v>30010</v>
      </c>
      <c r="K43" s="98" t="s">
        <v>32</v>
      </c>
      <c r="L43" s="99">
        <v>-9.6710526315789469E-2</v>
      </c>
      <c r="M43" s="99">
        <v>-0.13290888245631038</v>
      </c>
      <c r="N43" s="99">
        <v>-9.2235921359546835E-2</v>
      </c>
    </row>
    <row r="44" spans="1:19" ht="13.5" thickBot="1" x14ac:dyDescent="0.25">
      <c r="A44" s="38" t="s">
        <v>33</v>
      </c>
      <c r="B44" s="30">
        <v>1013</v>
      </c>
      <c r="C44" s="30">
        <v>421496.4264476368</v>
      </c>
      <c r="D44" s="31">
        <v>940</v>
      </c>
      <c r="E44" s="20"/>
      <c r="F44" s="76" t="s">
        <v>33</v>
      </c>
      <c r="G44" s="57">
        <v>1687</v>
      </c>
      <c r="H44" s="57">
        <v>1155661.7943359034</v>
      </c>
      <c r="I44" s="58">
        <v>1422</v>
      </c>
      <c r="K44" s="10" t="s">
        <v>33</v>
      </c>
      <c r="L44" s="160">
        <v>-0.39952578541790162</v>
      </c>
      <c r="M44" s="160">
        <v>-0.63527700879836724</v>
      </c>
      <c r="N44" s="161">
        <v>-0.33895921237693394</v>
      </c>
    </row>
    <row r="45" spans="1:19" ht="13.5" thickBot="1" x14ac:dyDescent="0.25">
      <c r="A45" s="39" t="s">
        <v>34</v>
      </c>
      <c r="B45" s="30">
        <v>5124</v>
      </c>
      <c r="C45" s="30">
        <v>5666648.7488009743</v>
      </c>
      <c r="D45" s="31">
        <v>3796</v>
      </c>
      <c r="E45" s="20"/>
      <c r="F45" s="77" t="s">
        <v>34</v>
      </c>
      <c r="G45" s="57">
        <v>5818</v>
      </c>
      <c r="H45" s="57">
        <v>7252923.7672002362</v>
      </c>
      <c r="I45" s="58">
        <v>4186</v>
      </c>
      <c r="K45" s="11" t="s">
        <v>34</v>
      </c>
      <c r="L45" s="156">
        <v>-0.11928497765555168</v>
      </c>
      <c r="M45" s="156">
        <v>-0.21870835394311516</v>
      </c>
      <c r="N45" s="157">
        <v>-9.3167701863353991E-2</v>
      </c>
    </row>
    <row r="46" spans="1:19" ht="13.5" thickBot="1" x14ac:dyDescent="0.25">
      <c r="A46" s="39" t="s">
        <v>35</v>
      </c>
      <c r="B46" s="30">
        <v>2839</v>
      </c>
      <c r="C46" s="30">
        <v>2096356.4277227398</v>
      </c>
      <c r="D46" s="31">
        <v>1878</v>
      </c>
      <c r="E46" s="20"/>
      <c r="F46" s="77" t="s">
        <v>35</v>
      </c>
      <c r="G46" s="57">
        <v>2291</v>
      </c>
      <c r="H46" s="57">
        <v>1797611.0912593794</v>
      </c>
      <c r="I46" s="58">
        <v>1618</v>
      </c>
      <c r="K46" s="11" t="s">
        <v>35</v>
      </c>
      <c r="L46" s="156">
        <v>0.23919685726756867</v>
      </c>
      <c r="M46" s="156">
        <v>0.16619019426168746</v>
      </c>
      <c r="N46" s="157">
        <v>0.16069221260815825</v>
      </c>
    </row>
    <row r="47" spans="1:19" ht="13.5" thickBot="1" x14ac:dyDescent="0.25">
      <c r="A47" s="39" t="s">
        <v>36</v>
      </c>
      <c r="B47" s="30">
        <v>7587</v>
      </c>
      <c r="C47" s="30">
        <v>7459396.6778559517</v>
      </c>
      <c r="D47" s="31">
        <v>6328</v>
      </c>
      <c r="E47" s="20"/>
      <c r="F47" s="77" t="s">
        <v>36</v>
      </c>
      <c r="G47" s="57">
        <v>9460</v>
      </c>
      <c r="H47" s="57">
        <v>9575071.7928326428</v>
      </c>
      <c r="I47" s="58">
        <v>7629</v>
      </c>
      <c r="K47" s="11" t="s">
        <v>36</v>
      </c>
      <c r="L47" s="156">
        <v>-0.1979915433403806</v>
      </c>
      <c r="M47" s="156">
        <v>-0.22095657983059358</v>
      </c>
      <c r="N47" s="157">
        <v>-0.17053349062786738</v>
      </c>
    </row>
    <row r="48" spans="1:19" ht="13.5" thickBot="1" x14ac:dyDescent="0.25">
      <c r="A48" s="39" t="s">
        <v>37</v>
      </c>
      <c r="B48" s="30">
        <v>3511</v>
      </c>
      <c r="C48" s="30">
        <v>3976676.5473436043</v>
      </c>
      <c r="D48" s="31">
        <v>1886</v>
      </c>
      <c r="E48" s="20"/>
      <c r="F48" s="77" t="s">
        <v>37</v>
      </c>
      <c r="G48" s="57">
        <v>3129</v>
      </c>
      <c r="H48" s="57">
        <v>3174296.1303722337</v>
      </c>
      <c r="I48" s="58">
        <v>1908</v>
      </c>
      <c r="K48" s="11" t="s">
        <v>37</v>
      </c>
      <c r="L48" s="156">
        <v>0.12208373282198792</v>
      </c>
      <c r="M48" s="156">
        <v>0.25277427940451158</v>
      </c>
      <c r="N48" s="157">
        <v>-1.1530398322851187E-2</v>
      </c>
    </row>
    <row r="49" spans="1:19" ht="13.5" thickBot="1" x14ac:dyDescent="0.25">
      <c r="A49" s="39" t="s">
        <v>38</v>
      </c>
      <c r="B49" s="30">
        <v>4080</v>
      </c>
      <c r="C49" s="30">
        <v>2929414.0394807197</v>
      </c>
      <c r="D49" s="31">
        <v>3556</v>
      </c>
      <c r="E49" s="20"/>
      <c r="F49" s="77" t="s">
        <v>38</v>
      </c>
      <c r="G49" s="57">
        <v>4096</v>
      </c>
      <c r="H49" s="57">
        <v>3013944.5653333305</v>
      </c>
      <c r="I49" s="58">
        <v>3447</v>
      </c>
      <c r="K49" s="11" t="s">
        <v>38</v>
      </c>
      <c r="L49" s="156">
        <v>-3.90625E-3</v>
      </c>
      <c r="M49" s="156">
        <v>-2.8046476642234475E-2</v>
      </c>
      <c r="N49" s="157">
        <v>3.1621700029010658E-2</v>
      </c>
    </row>
    <row r="50" spans="1:19" ht="13.5" thickBot="1" x14ac:dyDescent="0.25">
      <c r="A50" s="39" t="s">
        <v>39</v>
      </c>
      <c r="B50" s="30">
        <v>1469</v>
      </c>
      <c r="C50" s="30">
        <v>1888055.269436161</v>
      </c>
      <c r="D50" s="31">
        <v>1035</v>
      </c>
      <c r="E50" s="20"/>
      <c r="F50" s="77" t="s">
        <v>39</v>
      </c>
      <c r="G50" s="57">
        <v>1184</v>
      </c>
      <c r="H50" s="57">
        <v>1904825.4599741951</v>
      </c>
      <c r="I50" s="58">
        <v>700</v>
      </c>
      <c r="K50" s="11" t="s">
        <v>39</v>
      </c>
      <c r="L50" s="156">
        <v>0.24070945945945943</v>
      </c>
      <c r="M50" s="156">
        <v>-8.8040562720436144E-3</v>
      </c>
      <c r="N50" s="157">
        <v>0.47857142857142865</v>
      </c>
    </row>
    <row r="51" spans="1:19" ht="13.5" thickBot="1" x14ac:dyDescent="0.25">
      <c r="A51" s="39" t="s">
        <v>40</v>
      </c>
      <c r="B51" s="30">
        <v>8203</v>
      </c>
      <c r="C51" s="30">
        <v>7371368.3862819392</v>
      </c>
      <c r="D51" s="31">
        <v>6382</v>
      </c>
      <c r="E51" s="20"/>
      <c r="F51" s="77" t="s">
        <v>40</v>
      </c>
      <c r="G51" s="57">
        <v>9839</v>
      </c>
      <c r="H51" s="57">
        <v>8904770.6094100941</v>
      </c>
      <c r="I51" s="58">
        <v>7451</v>
      </c>
      <c r="K51" s="11" t="s">
        <v>40</v>
      </c>
      <c r="L51" s="156">
        <v>-0.16627706067689807</v>
      </c>
      <c r="M51" s="156">
        <v>-0.1722000813258161</v>
      </c>
      <c r="N51" s="157">
        <v>-0.14347067507717082</v>
      </c>
    </row>
    <row r="52" spans="1:19" ht="13.5" thickBot="1" x14ac:dyDescent="0.25">
      <c r="A52" s="40" t="s">
        <v>41</v>
      </c>
      <c r="B52" s="34">
        <v>1872</v>
      </c>
      <c r="C52" s="34">
        <v>1573002.0125980098</v>
      </c>
      <c r="D52" s="35">
        <v>1441</v>
      </c>
      <c r="E52" s="20"/>
      <c r="F52" s="78" t="s">
        <v>41</v>
      </c>
      <c r="G52" s="61">
        <v>2016</v>
      </c>
      <c r="H52" s="61">
        <v>1720210.3289613663</v>
      </c>
      <c r="I52" s="62">
        <v>1649</v>
      </c>
      <c r="K52" s="12" t="s">
        <v>41</v>
      </c>
      <c r="L52" s="158">
        <v>-7.1428571428571397E-2</v>
      </c>
      <c r="M52" s="158">
        <v>-8.5575765872908383E-2</v>
      </c>
      <c r="N52" s="159">
        <v>-0.12613705275924803</v>
      </c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>
        <v>101075</v>
      </c>
      <c r="C54" s="85">
        <v>133767047.15949804</v>
      </c>
      <c r="D54" s="85">
        <v>62384</v>
      </c>
      <c r="E54" s="20"/>
      <c r="F54" s="50" t="s">
        <v>42</v>
      </c>
      <c r="G54" s="51">
        <v>117151</v>
      </c>
      <c r="H54" s="51">
        <v>140182933.55339718</v>
      </c>
      <c r="I54" s="55">
        <v>79951</v>
      </c>
      <c r="K54" s="98" t="s">
        <v>42</v>
      </c>
      <c r="L54" s="99">
        <v>-0.13722460755776733</v>
      </c>
      <c r="M54" s="99">
        <v>-4.5767956421423173E-2</v>
      </c>
      <c r="N54" s="99">
        <v>-0.21972207977386149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77445</v>
      </c>
      <c r="C55" s="30">
        <v>105919404.2582114</v>
      </c>
      <c r="D55" s="31">
        <v>46688</v>
      </c>
      <c r="E55" s="20"/>
      <c r="F55" s="73" t="s">
        <v>43</v>
      </c>
      <c r="G55" s="57">
        <v>95018</v>
      </c>
      <c r="H55" s="57">
        <v>113827991.08921501</v>
      </c>
      <c r="I55" s="58">
        <v>65072</v>
      </c>
      <c r="K55" s="10" t="s">
        <v>43</v>
      </c>
      <c r="L55" s="102">
        <v>-0.18494390536529925</v>
      </c>
      <c r="M55" s="102">
        <v>-6.9478401185215422E-2</v>
      </c>
      <c r="N55" s="103">
        <v>-0.28251782640767154</v>
      </c>
    </row>
    <row r="56" spans="1:19" ht="13.5" thickBot="1" x14ac:dyDescent="0.25">
      <c r="A56" s="39" t="s">
        <v>44</v>
      </c>
      <c r="B56" s="30">
        <v>6772</v>
      </c>
      <c r="C56" s="30">
        <v>6913555.5172414239</v>
      </c>
      <c r="D56" s="31">
        <v>5024</v>
      </c>
      <c r="E56" s="20"/>
      <c r="F56" s="68" t="s">
        <v>44</v>
      </c>
      <c r="G56" s="79">
        <v>6921</v>
      </c>
      <c r="H56" s="79">
        <v>7141315.6553136064</v>
      </c>
      <c r="I56" s="80">
        <v>5384</v>
      </c>
      <c r="K56" s="11" t="s">
        <v>44</v>
      </c>
      <c r="L56" s="102">
        <v>-2.1528680826470192E-2</v>
      </c>
      <c r="M56" s="102">
        <v>-3.1893302168027549E-2</v>
      </c>
      <c r="N56" s="103">
        <v>-6.6864784546805334E-2</v>
      </c>
    </row>
    <row r="57" spans="1:19" ht="13.5" thickBot="1" x14ac:dyDescent="0.25">
      <c r="A57" s="39" t="s">
        <v>45</v>
      </c>
      <c r="B57" s="30">
        <v>3436</v>
      </c>
      <c r="C57" s="30">
        <v>4353621.2985813757</v>
      </c>
      <c r="D57" s="31">
        <v>1774</v>
      </c>
      <c r="E57" s="20"/>
      <c r="F57" s="68" t="s">
        <v>45</v>
      </c>
      <c r="G57" s="79">
        <v>3345</v>
      </c>
      <c r="H57" s="79">
        <v>4699648.5134234037</v>
      </c>
      <c r="I57" s="80">
        <v>1550</v>
      </c>
      <c r="K57" s="11" t="s">
        <v>45</v>
      </c>
      <c r="L57" s="102">
        <v>2.7204783258594878E-2</v>
      </c>
      <c r="M57" s="102">
        <v>-7.3628317916475061E-2</v>
      </c>
      <c r="N57" s="103">
        <v>0.14451612903225808</v>
      </c>
    </row>
    <row r="58" spans="1:19" ht="13.5" thickBot="1" x14ac:dyDescent="0.25">
      <c r="A58" s="40" t="s">
        <v>46</v>
      </c>
      <c r="B58" s="34">
        <v>13422</v>
      </c>
      <c r="C58" s="34">
        <v>16580466.085463837</v>
      </c>
      <c r="D58" s="35">
        <v>8898</v>
      </c>
      <c r="E58" s="20"/>
      <c r="F58" s="69" t="s">
        <v>46</v>
      </c>
      <c r="G58" s="74">
        <v>11867</v>
      </c>
      <c r="H58" s="74">
        <v>14513978.295445159</v>
      </c>
      <c r="I58" s="75">
        <v>7945</v>
      </c>
      <c r="K58" s="12" t="s">
        <v>46</v>
      </c>
      <c r="L58" s="104">
        <v>0.13103564506614984</v>
      </c>
      <c r="M58" s="104">
        <v>0.14237914291681086</v>
      </c>
      <c r="N58" s="105">
        <v>0.11994965387035861</v>
      </c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>
        <v>63449</v>
      </c>
      <c r="C60" s="85">
        <v>50543340.215706967</v>
      </c>
      <c r="D60" s="85">
        <v>47865</v>
      </c>
      <c r="E60" s="20"/>
      <c r="F60" s="50" t="s">
        <v>47</v>
      </c>
      <c r="G60" s="51">
        <v>56381</v>
      </c>
      <c r="H60" s="51">
        <v>44193038.891797498</v>
      </c>
      <c r="I60" s="55">
        <v>42193</v>
      </c>
      <c r="K60" s="98" t="s">
        <v>47</v>
      </c>
      <c r="L60" s="99">
        <v>0.12536138060694202</v>
      </c>
      <c r="M60" s="99">
        <v>0.14369460628081243</v>
      </c>
      <c r="N60" s="99">
        <v>0.13442988173393688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9274</v>
      </c>
      <c r="C61" s="30">
        <v>7193245.0810887478</v>
      </c>
      <c r="D61" s="31">
        <v>6614</v>
      </c>
      <c r="E61" s="20"/>
      <c r="F61" s="73" t="s">
        <v>48</v>
      </c>
      <c r="G61" s="57">
        <v>10460</v>
      </c>
      <c r="H61" s="57">
        <v>7038036.4593806155</v>
      </c>
      <c r="I61" s="58">
        <v>8016</v>
      </c>
      <c r="K61" s="10" t="s">
        <v>48</v>
      </c>
      <c r="L61" s="102">
        <v>-0.11338432122370934</v>
      </c>
      <c r="M61" s="102">
        <v>2.2052830019268166E-2</v>
      </c>
      <c r="N61" s="103">
        <v>-0.17490019960079839</v>
      </c>
    </row>
    <row r="62" spans="1:19" ht="13.5" thickBot="1" x14ac:dyDescent="0.25">
      <c r="A62" s="39" t="s">
        <v>49</v>
      </c>
      <c r="B62" s="30">
        <v>7247</v>
      </c>
      <c r="C62" s="30">
        <v>9186811.5754674189</v>
      </c>
      <c r="D62" s="31">
        <v>2573</v>
      </c>
      <c r="E62" s="20"/>
      <c r="F62" s="68" t="s">
        <v>49</v>
      </c>
      <c r="G62" s="79">
        <v>4996</v>
      </c>
      <c r="H62" s="79">
        <v>5948654.1723004524</v>
      </c>
      <c r="I62" s="80">
        <v>2080</v>
      </c>
      <c r="K62" s="11" t="s">
        <v>49</v>
      </c>
      <c r="L62" s="102">
        <v>0.45056044835868692</v>
      </c>
      <c r="M62" s="102">
        <v>0.54435126154168612</v>
      </c>
      <c r="N62" s="103">
        <v>0.2370192307692307</v>
      </c>
    </row>
    <row r="63" spans="1:19" ht="13.5" thickBot="1" x14ac:dyDescent="0.25">
      <c r="A63" s="40" t="s">
        <v>50</v>
      </c>
      <c r="B63" s="34">
        <v>46928</v>
      </c>
      <c r="C63" s="34">
        <v>34163283.5591508</v>
      </c>
      <c r="D63" s="35">
        <v>38678</v>
      </c>
      <c r="E63" s="20"/>
      <c r="F63" s="69" t="s">
        <v>50</v>
      </c>
      <c r="G63" s="74">
        <v>40925</v>
      </c>
      <c r="H63" s="74">
        <v>31206348.260116428</v>
      </c>
      <c r="I63" s="75">
        <v>32097</v>
      </c>
      <c r="K63" s="12" t="s">
        <v>50</v>
      </c>
      <c r="L63" s="104">
        <v>0.14668295662797792</v>
      </c>
      <c r="M63" s="104">
        <v>9.475428763363225E-2</v>
      </c>
      <c r="N63" s="105">
        <v>0.20503473844907627</v>
      </c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>
        <v>5961</v>
      </c>
      <c r="C65" s="85">
        <v>7598261.6179652102</v>
      </c>
      <c r="D65" s="85">
        <v>2497</v>
      </c>
      <c r="E65" s="20"/>
      <c r="F65" s="50" t="s">
        <v>51</v>
      </c>
      <c r="G65" s="51">
        <v>3686</v>
      </c>
      <c r="H65" s="51">
        <v>4170173.687829474</v>
      </c>
      <c r="I65" s="55">
        <v>1866</v>
      </c>
      <c r="K65" s="98" t="s">
        <v>51</v>
      </c>
      <c r="L65" s="99">
        <v>0.61720021703743888</v>
      </c>
      <c r="M65" s="99">
        <v>0.82204919668945853</v>
      </c>
      <c r="N65" s="99">
        <v>0.33815648445873525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4533</v>
      </c>
      <c r="C66" s="30">
        <v>5474761.8651482146</v>
      </c>
      <c r="D66" s="31">
        <v>1599</v>
      </c>
      <c r="E66" s="20"/>
      <c r="F66" s="73" t="s">
        <v>52</v>
      </c>
      <c r="G66" s="57">
        <v>2182</v>
      </c>
      <c r="H66" s="57">
        <v>2537402.9987797458</v>
      </c>
      <c r="I66" s="58">
        <v>897</v>
      </c>
      <c r="K66" s="10" t="s">
        <v>52</v>
      </c>
      <c r="L66" s="102">
        <v>1.0774518790100824</v>
      </c>
      <c r="M66" s="102">
        <v>1.1576241014064634</v>
      </c>
      <c r="N66" s="103">
        <v>0.78260869565217384</v>
      </c>
    </row>
    <row r="67" spans="1:19" ht="13.5" thickBot="1" x14ac:dyDescent="0.25">
      <c r="A67" s="40" t="s">
        <v>53</v>
      </c>
      <c r="B67" s="34">
        <v>1428</v>
      </c>
      <c r="C67" s="34">
        <v>2123499.7528169965</v>
      </c>
      <c r="D67" s="35">
        <v>898</v>
      </c>
      <c r="E67" s="20"/>
      <c r="F67" s="69" t="s">
        <v>53</v>
      </c>
      <c r="G67" s="74">
        <v>1504</v>
      </c>
      <c r="H67" s="74">
        <v>1632770.689049728</v>
      </c>
      <c r="I67" s="75">
        <v>969</v>
      </c>
      <c r="K67" s="12" t="s">
        <v>53</v>
      </c>
      <c r="L67" s="104">
        <v>-5.0531914893616969E-2</v>
      </c>
      <c r="M67" s="104">
        <v>0.30054989782605213</v>
      </c>
      <c r="N67" s="105">
        <v>-7.3271413828689402E-2</v>
      </c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>
        <v>27004</v>
      </c>
      <c r="C69" s="85">
        <v>24083520.55762355</v>
      </c>
      <c r="D69" s="85">
        <v>20935</v>
      </c>
      <c r="E69" s="20"/>
      <c r="F69" s="50" t="s">
        <v>54</v>
      </c>
      <c r="G69" s="51">
        <v>32877</v>
      </c>
      <c r="H69" s="51">
        <v>30503929.280037753</v>
      </c>
      <c r="I69" s="55">
        <v>26084</v>
      </c>
      <c r="K69" s="98" t="s">
        <v>54</v>
      </c>
      <c r="L69" s="99">
        <v>-0.17863552027253093</v>
      </c>
      <c r="M69" s="99">
        <v>-0.21047808836272841</v>
      </c>
      <c r="N69" s="99">
        <v>-0.19740070541328014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9635</v>
      </c>
      <c r="C70" s="30">
        <v>7659262.2245680084</v>
      </c>
      <c r="D70" s="31">
        <v>7323</v>
      </c>
      <c r="E70" s="20"/>
      <c r="F70" s="73" t="s">
        <v>55</v>
      </c>
      <c r="G70" s="57">
        <v>12543</v>
      </c>
      <c r="H70" s="57">
        <v>9519264.2571091354</v>
      </c>
      <c r="I70" s="58">
        <v>10325</v>
      </c>
      <c r="K70" s="10" t="s">
        <v>55</v>
      </c>
      <c r="L70" s="102">
        <v>-0.23184246193095748</v>
      </c>
      <c r="M70" s="102">
        <v>-0.19539346553511716</v>
      </c>
      <c r="N70" s="103">
        <v>-0.29075060532687647</v>
      </c>
    </row>
    <row r="71" spans="1:19" ht="13.5" thickBot="1" x14ac:dyDescent="0.25">
      <c r="A71" s="39" t="s">
        <v>56</v>
      </c>
      <c r="B71" s="30">
        <v>1970</v>
      </c>
      <c r="C71" s="30">
        <v>1359258.1558437273</v>
      </c>
      <c r="D71" s="31">
        <v>1484</v>
      </c>
      <c r="E71" s="20"/>
      <c r="F71" s="68" t="s">
        <v>56</v>
      </c>
      <c r="G71" s="79">
        <v>2444</v>
      </c>
      <c r="H71" s="79">
        <v>1835224.1074734619</v>
      </c>
      <c r="I71" s="80">
        <v>1984</v>
      </c>
      <c r="K71" s="11" t="s">
        <v>56</v>
      </c>
      <c r="L71" s="102">
        <v>-0.19394435351882156</v>
      </c>
      <c r="M71" s="102">
        <v>-0.25935031568705413</v>
      </c>
      <c r="N71" s="103">
        <v>-0.25201612903225812</v>
      </c>
    </row>
    <row r="72" spans="1:19" ht="13.5" thickBot="1" x14ac:dyDescent="0.25">
      <c r="A72" s="39" t="s">
        <v>57</v>
      </c>
      <c r="B72" s="30">
        <v>2340</v>
      </c>
      <c r="C72" s="30">
        <v>2079865.2921393281</v>
      </c>
      <c r="D72" s="31">
        <v>1847</v>
      </c>
      <c r="E72" s="20"/>
      <c r="F72" s="68" t="s">
        <v>57</v>
      </c>
      <c r="G72" s="79">
        <v>1973</v>
      </c>
      <c r="H72" s="79">
        <v>2135325.3630586681</v>
      </c>
      <c r="I72" s="80">
        <v>1548</v>
      </c>
      <c r="K72" s="11" t="s">
        <v>57</v>
      </c>
      <c r="L72" s="102">
        <v>0.18601115053218442</v>
      </c>
      <c r="M72" s="102">
        <v>-2.5972655914084375E-2</v>
      </c>
      <c r="N72" s="103">
        <v>0.1931524547803618</v>
      </c>
    </row>
    <row r="73" spans="1:19" ht="13.5" thickBot="1" x14ac:dyDescent="0.25">
      <c r="A73" s="40" t="s">
        <v>58</v>
      </c>
      <c r="B73" s="34">
        <v>13059</v>
      </c>
      <c r="C73" s="34">
        <v>12985134.885072486</v>
      </c>
      <c r="D73" s="35">
        <v>10281</v>
      </c>
      <c r="E73" s="20"/>
      <c r="F73" s="69" t="s">
        <v>58</v>
      </c>
      <c r="G73" s="74">
        <v>15917</v>
      </c>
      <c r="H73" s="74">
        <v>17014115.552396491</v>
      </c>
      <c r="I73" s="75">
        <v>12227</v>
      </c>
      <c r="K73" s="12" t="s">
        <v>58</v>
      </c>
      <c r="L73" s="104">
        <v>-0.17955644907960044</v>
      </c>
      <c r="M73" s="104">
        <v>-0.23680223958256297</v>
      </c>
      <c r="N73" s="105">
        <v>-0.15915596630408113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85685</v>
      </c>
      <c r="C75" s="85">
        <v>95303755.322275668</v>
      </c>
      <c r="D75" s="85">
        <v>53323</v>
      </c>
      <c r="E75" s="20"/>
      <c r="F75" s="50" t="s">
        <v>59</v>
      </c>
      <c r="G75" s="51">
        <v>90314</v>
      </c>
      <c r="H75" s="51">
        <v>100416628.96437201</v>
      </c>
      <c r="I75" s="55">
        <v>60098</v>
      </c>
      <c r="K75" s="98" t="s">
        <v>59</v>
      </c>
      <c r="L75" s="99">
        <v>-5.1254512035786237E-2</v>
      </c>
      <c r="M75" s="99">
        <v>-5.0916603104754654E-2</v>
      </c>
      <c r="N75" s="99">
        <v>-0.11273253685646778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85685</v>
      </c>
      <c r="C76" s="34">
        <v>95303755.322275668</v>
      </c>
      <c r="D76" s="35">
        <v>53323</v>
      </c>
      <c r="E76" s="20"/>
      <c r="F76" s="72" t="s">
        <v>60</v>
      </c>
      <c r="G76" s="61">
        <v>90314</v>
      </c>
      <c r="H76" s="61">
        <v>100416628.96437201</v>
      </c>
      <c r="I76" s="62">
        <v>60098</v>
      </c>
      <c r="K76" s="14" t="s">
        <v>60</v>
      </c>
      <c r="L76" s="104">
        <v>-5.1254512035786237E-2</v>
      </c>
      <c r="M76" s="104">
        <v>-5.0916603104754654E-2</v>
      </c>
      <c r="N76" s="105">
        <v>-0.11273253685646778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40934</v>
      </c>
      <c r="C78" s="85">
        <v>33238764.824689552</v>
      </c>
      <c r="D78" s="85">
        <v>24336</v>
      </c>
      <c r="E78" s="20"/>
      <c r="F78" s="50" t="s">
        <v>61</v>
      </c>
      <c r="G78" s="51">
        <v>47807</v>
      </c>
      <c r="H78" s="51">
        <v>34687110.695545271</v>
      </c>
      <c r="I78" s="55">
        <v>28237</v>
      </c>
      <c r="K78" s="98" t="s">
        <v>61</v>
      </c>
      <c r="L78" s="99">
        <v>-0.14376555734515861</v>
      </c>
      <c r="M78" s="99">
        <v>-4.1754583815530211E-2</v>
      </c>
      <c r="N78" s="99">
        <v>-0.13815206997910545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40934</v>
      </c>
      <c r="C79" s="34">
        <v>33238764.824689552</v>
      </c>
      <c r="D79" s="35">
        <v>24336</v>
      </c>
      <c r="E79" s="20"/>
      <c r="F79" s="72" t="s">
        <v>62</v>
      </c>
      <c r="G79" s="61">
        <v>47807</v>
      </c>
      <c r="H79" s="61">
        <v>34687110.695545271</v>
      </c>
      <c r="I79" s="62">
        <v>28237</v>
      </c>
      <c r="K79" s="14" t="s">
        <v>62</v>
      </c>
      <c r="L79" s="104">
        <v>-0.14376555734515861</v>
      </c>
      <c r="M79" s="104">
        <v>-4.1754583815530211E-2</v>
      </c>
      <c r="N79" s="105">
        <v>-0.13815206997910545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14531</v>
      </c>
      <c r="C81" s="85">
        <v>15697368.683811855</v>
      </c>
      <c r="D81" s="85">
        <v>11371</v>
      </c>
      <c r="E81" s="20"/>
      <c r="F81" s="50" t="s">
        <v>63</v>
      </c>
      <c r="G81" s="51">
        <v>16307</v>
      </c>
      <c r="H81" s="51">
        <v>20577825.554204937</v>
      </c>
      <c r="I81" s="55">
        <v>11942</v>
      </c>
      <c r="K81" s="98" t="s">
        <v>63</v>
      </c>
      <c r="L81" s="99">
        <v>-0.10891028392714786</v>
      </c>
      <c r="M81" s="99">
        <v>-0.23717067955198967</v>
      </c>
      <c r="N81" s="99">
        <v>-4.7814436442806918E-2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14531</v>
      </c>
      <c r="C82" s="34">
        <v>15697368.683811855</v>
      </c>
      <c r="D82" s="35">
        <v>11371</v>
      </c>
      <c r="E82" s="20"/>
      <c r="F82" s="72" t="s">
        <v>64</v>
      </c>
      <c r="G82" s="61">
        <v>16307</v>
      </c>
      <c r="H82" s="61">
        <v>20577825.554204937</v>
      </c>
      <c r="I82" s="62">
        <v>11942</v>
      </c>
      <c r="K82" s="14" t="s">
        <v>64</v>
      </c>
      <c r="L82" s="104">
        <v>-0.10891028392714786</v>
      </c>
      <c r="M82" s="104">
        <v>-0.23717067955198967</v>
      </c>
      <c r="N82" s="105">
        <v>-4.7814436442806918E-2</v>
      </c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>
        <v>20601</v>
      </c>
      <c r="C84" s="85">
        <v>23793141.054575693</v>
      </c>
      <c r="D84" s="85">
        <v>15688</v>
      </c>
      <c r="E84" s="20"/>
      <c r="F84" s="50" t="s">
        <v>65</v>
      </c>
      <c r="G84" s="51">
        <v>26891</v>
      </c>
      <c r="H84" s="51">
        <v>26459150.87410821</v>
      </c>
      <c r="I84" s="55">
        <v>21080</v>
      </c>
      <c r="K84" s="98" t="s">
        <v>65</v>
      </c>
      <c r="L84" s="99">
        <v>-0.2339072552154996</v>
      </c>
      <c r="M84" s="99">
        <v>-0.10075946247169099</v>
      </c>
      <c r="N84" s="99">
        <v>-0.25578747628083487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6186</v>
      </c>
      <c r="C85" s="30">
        <v>5896787.2828873759</v>
      </c>
      <c r="D85" s="31">
        <v>4797</v>
      </c>
      <c r="E85" s="20"/>
      <c r="F85" s="73" t="s">
        <v>66</v>
      </c>
      <c r="G85" s="57">
        <v>6351</v>
      </c>
      <c r="H85" s="57">
        <v>7591280.208772582</v>
      </c>
      <c r="I85" s="58">
        <v>4663</v>
      </c>
      <c r="K85" s="10" t="s">
        <v>66</v>
      </c>
      <c r="L85" s="102">
        <v>-2.5980160604629154E-2</v>
      </c>
      <c r="M85" s="102">
        <v>-0.22321570002475055</v>
      </c>
      <c r="N85" s="103">
        <v>2.873686467939085E-2</v>
      </c>
    </row>
    <row r="86" spans="1:19" ht="13.5" thickBot="1" x14ac:dyDescent="0.25">
      <c r="A86" s="39" t="s">
        <v>67</v>
      </c>
      <c r="B86" s="30">
        <v>3478</v>
      </c>
      <c r="C86" s="30">
        <v>4410539.888819091</v>
      </c>
      <c r="D86" s="31">
        <v>2578</v>
      </c>
      <c r="E86" s="20"/>
      <c r="F86" s="68" t="s">
        <v>67</v>
      </c>
      <c r="G86" s="79">
        <v>4251</v>
      </c>
      <c r="H86" s="79">
        <v>4199100.2650799463</v>
      </c>
      <c r="I86" s="80">
        <v>3327</v>
      </c>
      <c r="K86" s="11" t="s">
        <v>67</v>
      </c>
      <c r="L86" s="102">
        <v>-0.18183956716066807</v>
      </c>
      <c r="M86" s="102">
        <v>5.0353554426288305E-2</v>
      </c>
      <c r="N86" s="103">
        <v>-0.22512774271115121</v>
      </c>
    </row>
    <row r="87" spans="1:19" ht="13.5" thickBot="1" x14ac:dyDescent="0.25">
      <c r="A87" s="40" t="s">
        <v>68</v>
      </c>
      <c r="B87" s="34">
        <v>10937</v>
      </c>
      <c r="C87" s="34">
        <v>13485813.882869225</v>
      </c>
      <c r="D87" s="35">
        <v>8313</v>
      </c>
      <c r="E87" s="20"/>
      <c r="F87" s="69" t="s">
        <v>68</v>
      </c>
      <c r="G87" s="74">
        <v>16289</v>
      </c>
      <c r="H87" s="74">
        <v>14668770.40025568</v>
      </c>
      <c r="I87" s="75">
        <v>13090</v>
      </c>
      <c r="K87" s="12" t="s">
        <v>68</v>
      </c>
      <c r="L87" s="104">
        <v>-0.32856528945914421</v>
      </c>
      <c r="M87" s="104">
        <v>-8.0644558821769796E-2</v>
      </c>
      <c r="N87" s="105">
        <v>-0.36493506493506489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3897</v>
      </c>
      <c r="C89" s="85">
        <v>3892392.6994634992</v>
      </c>
      <c r="D89" s="85">
        <v>3047</v>
      </c>
      <c r="E89" s="20"/>
      <c r="F89" s="54" t="s">
        <v>69</v>
      </c>
      <c r="G89" s="51">
        <v>4736</v>
      </c>
      <c r="H89" s="51">
        <v>5248394.3662722716</v>
      </c>
      <c r="I89" s="55">
        <v>3661</v>
      </c>
      <c r="K89" s="101" t="s">
        <v>69</v>
      </c>
      <c r="L89" s="99">
        <v>-0.17715371621621623</v>
      </c>
      <c r="M89" s="99">
        <v>-0.25836504884671752</v>
      </c>
      <c r="N89" s="99">
        <v>-0.16771373941546031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3897</v>
      </c>
      <c r="C90" s="34">
        <v>3892392.6994634992</v>
      </c>
      <c r="D90" s="35">
        <v>3047</v>
      </c>
      <c r="E90" s="20"/>
      <c r="F90" s="71" t="s">
        <v>70</v>
      </c>
      <c r="G90" s="61">
        <v>4736</v>
      </c>
      <c r="H90" s="61">
        <v>5248394.3662722716</v>
      </c>
      <c r="I90" s="62">
        <v>3661</v>
      </c>
      <c r="K90" s="13" t="s">
        <v>70</v>
      </c>
      <c r="L90" s="104">
        <v>-0.17715371621621623</v>
      </c>
      <c r="M90" s="104">
        <v>-0.25836504884671752</v>
      </c>
      <c r="N90" s="105">
        <v>-0.16771373941546031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S92"/>
  <sheetViews>
    <sheetView zoomScale="85" zoomScaleNormal="85" workbookViewId="0">
      <selection activeCell="L6" sqref="L6:N121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81</v>
      </c>
      <c r="B2" s="26">
        <f>'Marzo 2021'!B2</f>
        <v>2021</v>
      </c>
      <c r="C2" s="25"/>
      <c r="D2" s="25"/>
      <c r="F2" s="44" t="str">
        <f>A2</f>
        <v>MES: ABRIL</v>
      </c>
      <c r="G2" s="45">
        <f>'Marzo 2021'!G2</f>
        <v>2020</v>
      </c>
      <c r="K2" s="1" t="str">
        <f>A2</f>
        <v>MES: ABRIL</v>
      </c>
      <c r="L2" s="3"/>
      <c r="M2" s="1" t="str">
        <f>'Marzo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3"/>
      <c r="M19" s="143"/>
      <c r="N19" s="144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3"/>
      <c r="M20" s="143"/>
      <c r="N20" s="144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5"/>
      <c r="M21" s="145"/>
      <c r="N21" s="146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41"/>
      <c r="M44" s="141"/>
      <c r="N44" s="142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43"/>
      <c r="M45" s="143"/>
      <c r="N45" s="144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43"/>
      <c r="M46" s="143"/>
      <c r="N46" s="144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43"/>
      <c r="M47" s="143"/>
      <c r="N47" s="144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43"/>
      <c r="M48" s="143"/>
      <c r="N48" s="144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43"/>
      <c r="M49" s="143"/>
      <c r="N49" s="144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43"/>
      <c r="M50" s="143"/>
      <c r="N50" s="144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43"/>
      <c r="M51" s="143"/>
      <c r="N51" s="144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45"/>
      <c r="M52" s="145"/>
      <c r="N52" s="146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S92"/>
  <sheetViews>
    <sheetView zoomScale="70" zoomScaleNormal="70" workbookViewId="0">
      <selection activeCell="L6" sqref="L6:N121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82</v>
      </c>
      <c r="B2" s="26">
        <f>'Abril 2021'!B2</f>
        <v>2021</v>
      </c>
      <c r="C2" s="25"/>
      <c r="D2" s="25"/>
      <c r="F2" s="44" t="str">
        <f>A2</f>
        <v>MES: MAYO</v>
      </c>
      <c r="G2" s="45">
        <f>'Abril 2021'!G2</f>
        <v>2020</v>
      </c>
      <c r="K2" s="1" t="str">
        <f>A2</f>
        <v>MES: MAYO</v>
      </c>
      <c r="L2" s="3"/>
      <c r="M2" s="1" t="str">
        <f>'Abril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3"/>
      <c r="M19" s="143"/>
      <c r="N19" s="144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3"/>
      <c r="M20" s="143"/>
      <c r="N20" s="144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5"/>
      <c r="M21" s="145"/>
      <c r="N21" s="146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47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47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47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47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47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47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47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47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50"/>
      <c r="H52" s="150"/>
      <c r="I52" s="151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S92"/>
  <sheetViews>
    <sheetView zoomScaleNormal="100" workbookViewId="0">
      <selection activeCell="L6" sqref="L6:N121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83</v>
      </c>
      <c r="B2" s="26">
        <f>'Mayo 2021'!B2</f>
        <v>2021</v>
      </c>
      <c r="C2" s="25"/>
      <c r="D2" s="25"/>
      <c r="F2" s="44" t="str">
        <f>A2</f>
        <v>MES: JUNIO</v>
      </c>
      <c r="G2" s="45">
        <f>'Mayo 2021'!G2</f>
        <v>2020</v>
      </c>
      <c r="K2" s="1" t="str">
        <f>A2</f>
        <v>MES: JUNIO</v>
      </c>
      <c r="L2" s="3"/>
      <c r="M2" s="1" t="str">
        <f>'Mayo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3"/>
      <c r="M19" s="143"/>
      <c r="N19" s="144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3"/>
      <c r="M20" s="143"/>
      <c r="N20" s="144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5"/>
      <c r="M21" s="145"/>
      <c r="N21" s="146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47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47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47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47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47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47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47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47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50"/>
      <c r="H52" s="150"/>
      <c r="I52" s="151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/>
  </sheetPr>
  <dimension ref="A1:S92"/>
  <sheetViews>
    <sheetView zoomScale="85" zoomScaleNormal="85" workbookViewId="0">
      <selection activeCell="K19" sqref="K19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80</v>
      </c>
      <c r="B2" s="26" t="s">
        <v>102</v>
      </c>
      <c r="C2" s="25"/>
      <c r="D2" s="25"/>
      <c r="F2" s="44" t="str">
        <f>A2</f>
        <v xml:space="preserve"> TRIMESTRAL</v>
      </c>
      <c r="G2" s="45" t="s">
        <v>97</v>
      </c>
      <c r="K2" s="1" t="str">
        <f>F2</f>
        <v xml:space="preserve"> TRIMESTRAL</v>
      </c>
      <c r="L2" s="3"/>
      <c r="M2" s="1" t="s">
        <v>103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123"/>
      <c r="C5" s="123"/>
      <c r="D5" s="123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128"/>
      <c r="C19" s="128"/>
      <c r="D19" s="129"/>
      <c r="E19" s="20"/>
      <c r="F19" s="68" t="s">
        <v>14</v>
      </c>
      <c r="G19" s="132"/>
      <c r="H19" s="132"/>
      <c r="I19" s="133"/>
      <c r="K19" s="10" t="s">
        <v>14</v>
      </c>
      <c r="L19" s="137"/>
      <c r="M19" s="137"/>
      <c r="N19" s="139"/>
    </row>
    <row r="20" spans="1:19" ht="13.5" thickBot="1" x14ac:dyDescent="0.25">
      <c r="A20" s="39" t="s">
        <v>15</v>
      </c>
      <c r="B20" s="128"/>
      <c r="C20" s="128"/>
      <c r="D20" s="129"/>
      <c r="E20" s="20"/>
      <c r="F20" s="68" t="s">
        <v>15</v>
      </c>
      <c r="G20" s="132"/>
      <c r="H20" s="132"/>
      <c r="I20" s="133"/>
      <c r="K20" s="11" t="s">
        <v>15</v>
      </c>
      <c r="L20" s="137"/>
      <c r="M20" s="137"/>
      <c r="N20" s="139"/>
    </row>
    <row r="21" spans="1:19" ht="13.5" thickBot="1" x14ac:dyDescent="0.25">
      <c r="A21" s="40" t="s">
        <v>16</v>
      </c>
      <c r="B21" s="130"/>
      <c r="C21" s="130"/>
      <c r="D21" s="131"/>
      <c r="E21" s="20"/>
      <c r="F21" s="69" t="s">
        <v>16</v>
      </c>
      <c r="G21" s="134"/>
      <c r="H21" s="134"/>
      <c r="I21" s="135"/>
      <c r="K21" s="12" t="s">
        <v>16</v>
      </c>
      <c r="L21" s="138"/>
      <c r="M21" s="138"/>
      <c r="N21" s="14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4"/>
      <c r="C37" s="34"/>
      <c r="D37" s="34"/>
      <c r="E37" s="20"/>
      <c r="F37" s="73" t="s">
        <v>27</v>
      </c>
      <c r="G37" s="112"/>
      <c r="H37" s="112"/>
      <c r="I37" s="112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4"/>
      <c r="C38" s="34"/>
      <c r="D38" s="34"/>
      <c r="E38" s="20"/>
      <c r="F38" s="68" t="s">
        <v>28</v>
      </c>
      <c r="G38" s="112"/>
      <c r="H38" s="112"/>
      <c r="I38" s="112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4"/>
      <c r="C39" s="34"/>
      <c r="D39" s="34"/>
      <c r="E39" s="20"/>
      <c r="F39" s="68" t="s">
        <v>29</v>
      </c>
      <c r="G39" s="112"/>
      <c r="H39" s="112"/>
      <c r="I39" s="112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4"/>
      <c r="C40" s="34"/>
      <c r="D40" s="34"/>
      <c r="E40" s="20"/>
      <c r="F40" s="68" t="s">
        <v>30</v>
      </c>
      <c r="G40" s="112"/>
      <c r="H40" s="112"/>
      <c r="I40" s="112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4"/>
      <c r="E41" s="20"/>
      <c r="F41" s="69" t="s">
        <v>31</v>
      </c>
      <c r="G41" s="112"/>
      <c r="H41" s="112"/>
      <c r="I41" s="112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41"/>
      <c r="M44" s="141"/>
      <c r="N44" s="142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43"/>
      <c r="M45" s="143"/>
      <c r="N45" s="144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43"/>
      <c r="M46" s="143"/>
      <c r="N46" s="144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43"/>
      <c r="M47" s="143"/>
      <c r="N47" s="144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43"/>
      <c r="M48" s="143"/>
      <c r="N48" s="144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43"/>
      <c r="M49" s="143"/>
      <c r="N49" s="144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43"/>
      <c r="M50" s="143"/>
      <c r="N50" s="144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43"/>
      <c r="M51" s="143"/>
      <c r="N51" s="144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45"/>
      <c r="M52" s="145"/>
      <c r="N52" s="146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S92"/>
  <sheetViews>
    <sheetView zoomScale="85" zoomScaleNormal="85" workbookViewId="0">
      <selection activeCell="L6" sqref="L6:N118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62" t="s">
        <v>76</v>
      </c>
      <c r="L1" s="162"/>
      <c r="M1" s="44" t="s">
        <v>74</v>
      </c>
      <c r="N1" s="1"/>
    </row>
    <row r="2" spans="1:19" x14ac:dyDescent="0.2">
      <c r="A2" s="25" t="s">
        <v>84</v>
      </c>
      <c r="B2" s="26">
        <f>'Junio 2021'!B2</f>
        <v>2021</v>
      </c>
      <c r="C2" s="25"/>
      <c r="D2" s="25"/>
      <c r="F2" s="44" t="str">
        <f>A2</f>
        <v>MES: JULIO</v>
      </c>
      <c r="G2" s="45">
        <f>'Junio 2021'!G2</f>
        <v>2020</v>
      </c>
      <c r="K2" s="1" t="str">
        <f>A2</f>
        <v>MES: JULIO</v>
      </c>
      <c r="L2" s="3"/>
      <c r="M2" s="1" t="str">
        <f>'Junio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3"/>
      <c r="M19" s="143"/>
      <c r="N19" s="144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3"/>
      <c r="M20" s="143"/>
      <c r="N20" s="144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45"/>
      <c r="M21" s="145"/>
      <c r="N21" s="146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47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47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47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47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47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47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47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47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50"/>
      <c r="H52" s="150"/>
      <c r="I52" s="151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Enero 2021</vt:lpstr>
      <vt:lpstr>Febrero 2021</vt:lpstr>
      <vt:lpstr>Marzo 2021</vt:lpstr>
      <vt:lpstr>ITR21</vt:lpstr>
      <vt:lpstr>Abril 2021</vt:lpstr>
      <vt:lpstr>Mayo 2021</vt:lpstr>
      <vt:lpstr>Junio 2021</vt:lpstr>
      <vt:lpstr>IITR21</vt:lpstr>
      <vt:lpstr>Julio 2021</vt:lpstr>
      <vt:lpstr>Agosto 2021</vt:lpstr>
      <vt:lpstr>Septiembre 2021</vt:lpstr>
      <vt:lpstr>IIITR21</vt:lpstr>
      <vt:lpstr>Octubre 2021</vt:lpstr>
      <vt:lpstr>Noviembre 2021</vt:lpstr>
      <vt:lpstr>Diciembre 2021</vt:lpstr>
      <vt:lpstr>IVTR21</vt:lpstr>
      <vt:lpstr>Año 2021</vt:lpstr>
      <vt:lpstr>check</vt:lpstr>
      <vt:lpstr>'Año 2021'!Área_de_impresión</vt:lpstr>
      <vt:lpstr>'Enero 2021'!Área_de_impresión</vt:lpstr>
      <vt:lpstr>'Febrero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asempleo06</cp:lastModifiedBy>
  <cp:lastPrinted>2020-09-28T10:28:07Z</cp:lastPrinted>
  <dcterms:created xsi:type="dcterms:W3CDTF">2017-02-09T17:39:54Z</dcterms:created>
  <dcterms:modified xsi:type="dcterms:W3CDTF">2021-03-26T08:34:05Z</dcterms:modified>
</cp:coreProperties>
</file>