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empleo06\Desktop\DATOS finales ABRIL2021\"/>
    </mc:Choice>
  </mc:AlternateContent>
  <bookViews>
    <workbookView xWindow="0" yWindow="0" windowWidth="20730" windowHeight="11760" tabRatio="934" firstSheet="2" activeTab="4"/>
  </bookViews>
  <sheets>
    <sheet name="Enero 2021" sheetId="117" r:id="rId1"/>
    <sheet name="Febrero 2021" sheetId="51" r:id="rId2"/>
    <sheet name="Marzo 2021" sheetId="118" r:id="rId3"/>
    <sheet name="ITR21" sheetId="119" r:id="rId4"/>
    <sheet name="Abril 2021" sheetId="120" r:id="rId5"/>
    <sheet name="Mayo 2021" sheetId="121" r:id="rId6"/>
    <sheet name="Junio 2021" sheetId="122" r:id="rId7"/>
    <sheet name="IITR21" sheetId="123" r:id="rId8"/>
    <sheet name="Julio 2021" sheetId="124" r:id="rId9"/>
    <sheet name="Agosto 2021" sheetId="125" r:id="rId10"/>
    <sheet name="Septiembre 2021" sheetId="126" r:id="rId11"/>
    <sheet name="IIITR21" sheetId="127" r:id="rId12"/>
    <sheet name="Octubre 2021" sheetId="128" r:id="rId13"/>
    <sheet name="Noviembre 2021" sheetId="129" r:id="rId14"/>
    <sheet name="Diciembre 2021" sheetId="130" r:id="rId15"/>
    <sheet name="IVTR21" sheetId="131" r:id="rId16"/>
    <sheet name="Año 2021" sheetId="14" r:id="rId17"/>
    <sheet name="check" sheetId="132" state="hidden" r:id="rId18"/>
  </sheets>
  <definedNames>
    <definedName name="_xlnm.Print_Area" localSheetId="16">'Año 2021'!$A$1:$N$92</definedName>
    <definedName name="_xlnm.Print_Area" localSheetId="0">'Enero 2021'!$A$1:$N$92</definedName>
    <definedName name="_xlnm.Print_Area" localSheetId="1">'Febrero 2021'!$A$1:$N$92</definedName>
  </definedNames>
  <calcPr calcId="152511"/>
</workbook>
</file>

<file path=xl/calcChain.xml><?xml version="1.0" encoding="utf-8"?>
<calcChain xmlns="http://schemas.openxmlformats.org/spreadsheetml/2006/main">
  <c r="M2" i="14" l="1"/>
  <c r="G2" i="14"/>
  <c r="B2" i="14"/>
  <c r="M2" i="130"/>
  <c r="G2" i="130"/>
  <c r="B2" i="130"/>
  <c r="M2" i="129"/>
  <c r="G2" i="129"/>
  <c r="B2" i="129"/>
  <c r="M2" i="128"/>
  <c r="G2" i="128"/>
  <c r="B2" i="128"/>
  <c r="M2" i="126"/>
  <c r="G2" i="126"/>
  <c r="B2" i="126"/>
  <c r="M2" i="125"/>
  <c r="G2" i="125"/>
  <c r="B2" i="125"/>
  <c r="M2" i="124"/>
  <c r="G2" i="124"/>
  <c r="B2" i="124"/>
  <c r="M2" i="122"/>
  <c r="G2" i="122"/>
  <c r="B2" i="122"/>
  <c r="M2" i="121"/>
  <c r="G2" i="121"/>
  <c r="B2" i="121"/>
  <c r="M2" i="120"/>
  <c r="G2" i="120"/>
  <c r="B2" i="120"/>
  <c r="M2" i="118" l="1"/>
  <c r="G2" i="118"/>
  <c r="B2" i="118"/>
  <c r="M2" i="51"/>
  <c r="G2" i="51"/>
  <c r="B2" i="51"/>
  <c r="F2" i="119" l="1"/>
  <c r="K2" i="119"/>
  <c r="F2" i="123"/>
  <c r="K2" i="123"/>
  <c r="F2" i="127"/>
  <c r="K2" i="127"/>
  <c r="K2" i="131"/>
  <c r="F2" i="131"/>
  <c r="K2" i="14"/>
  <c r="F2" i="14"/>
  <c r="K2" i="130"/>
  <c r="F2" i="130"/>
  <c r="K2" i="129"/>
  <c r="F2" i="129"/>
  <c r="K2" i="128"/>
  <c r="F2" i="128"/>
  <c r="K2" i="126"/>
  <c r="F2" i="126"/>
  <c r="K2" i="125"/>
  <c r="F2" i="125"/>
  <c r="K2" i="124"/>
  <c r="F2" i="124"/>
  <c r="K2" i="122"/>
  <c r="F2" i="122"/>
  <c r="K2" i="121"/>
  <c r="F2" i="121"/>
  <c r="K2" i="120"/>
  <c r="F2" i="120"/>
  <c r="K2" i="118"/>
  <c r="F2" i="118"/>
  <c r="K2" i="117"/>
  <c r="F2" i="117"/>
  <c r="K2" i="51"/>
  <c r="F2" i="51"/>
  <c r="D90" i="132"/>
  <c r="D89" i="132" s="1"/>
  <c r="C90" i="132"/>
  <c r="C89" i="132" s="1"/>
  <c r="B90" i="132"/>
  <c r="B89" i="132" s="1"/>
  <c r="D82" i="132"/>
  <c r="D81" i="132" s="1"/>
  <c r="C82" i="132"/>
  <c r="C81" i="132" s="1"/>
  <c r="B82" i="132"/>
  <c r="B81" i="132" s="1"/>
  <c r="D79" i="132"/>
  <c r="D78" i="132" s="1"/>
  <c r="C79" i="132"/>
  <c r="C78" i="132" s="1"/>
  <c r="B79" i="132"/>
  <c r="B78" i="132" s="1"/>
  <c r="D76" i="132"/>
  <c r="D75" i="132" s="1"/>
  <c r="C76" i="132"/>
  <c r="C75" i="132" s="1"/>
  <c r="B76" i="132"/>
  <c r="B75" i="132" s="1"/>
  <c r="D73" i="132"/>
  <c r="C73" i="132"/>
  <c r="B73" i="132"/>
  <c r="D72" i="132"/>
  <c r="C72" i="132"/>
  <c r="B72" i="132"/>
  <c r="D71" i="132"/>
  <c r="C71" i="132"/>
  <c r="B71" i="132"/>
  <c r="D70" i="132"/>
  <c r="C70" i="132"/>
  <c r="B70" i="132"/>
  <c r="D67" i="132"/>
  <c r="C67" i="132"/>
  <c r="B67" i="132"/>
  <c r="D66" i="132"/>
  <c r="C66" i="132"/>
  <c r="B66" i="132"/>
  <c r="D63" i="132"/>
  <c r="C63" i="132"/>
  <c r="B63" i="132"/>
  <c r="D62" i="132"/>
  <c r="C62" i="132"/>
  <c r="B62" i="132"/>
  <c r="D61" i="132"/>
  <c r="C61" i="132"/>
  <c r="B61" i="132"/>
  <c r="D52" i="132"/>
  <c r="C52" i="132"/>
  <c r="B52" i="132"/>
  <c r="D51" i="132"/>
  <c r="C51" i="132"/>
  <c r="B51" i="132"/>
  <c r="D50" i="132"/>
  <c r="C50" i="132"/>
  <c r="B50" i="132"/>
  <c r="D49" i="132"/>
  <c r="C49" i="132"/>
  <c r="B49" i="132"/>
  <c r="D48" i="132"/>
  <c r="C48" i="132"/>
  <c r="B48" i="132"/>
  <c r="D47" i="132"/>
  <c r="C47" i="132"/>
  <c r="B47" i="132"/>
  <c r="D46" i="132"/>
  <c r="C46" i="132"/>
  <c r="B46" i="132"/>
  <c r="D45" i="132"/>
  <c r="C45" i="132"/>
  <c r="B45" i="132"/>
  <c r="D44" i="132"/>
  <c r="C44" i="132"/>
  <c r="B44" i="132"/>
  <c r="D41" i="132"/>
  <c r="C41" i="132"/>
  <c r="B41" i="132"/>
  <c r="D40" i="132"/>
  <c r="C40" i="132"/>
  <c r="B40" i="132"/>
  <c r="D39" i="132"/>
  <c r="C39" i="132"/>
  <c r="B39" i="132"/>
  <c r="D38" i="132"/>
  <c r="C38" i="132"/>
  <c r="B38" i="132"/>
  <c r="D37" i="132"/>
  <c r="C37" i="132"/>
  <c r="B37" i="132"/>
  <c r="D34" i="132"/>
  <c r="D33" i="132" s="1"/>
  <c r="C34" i="132"/>
  <c r="C33" i="132" s="1"/>
  <c r="B34" i="132"/>
  <c r="B33" i="132" s="1"/>
  <c r="D31" i="132"/>
  <c r="C31" i="132"/>
  <c r="B31" i="132"/>
  <c r="D30" i="132"/>
  <c r="C30" i="132"/>
  <c r="B30" i="132"/>
  <c r="D27" i="132"/>
  <c r="D26" i="132" s="1"/>
  <c r="C27" i="132"/>
  <c r="C26" i="132" s="1"/>
  <c r="B27" i="132"/>
  <c r="B26" i="132" s="1"/>
  <c r="D24" i="132"/>
  <c r="D23" i="132" s="1"/>
  <c r="C24" i="132"/>
  <c r="C23" i="132" s="1"/>
  <c r="B24" i="132"/>
  <c r="B23" i="132" s="1"/>
  <c r="D21" i="132"/>
  <c r="C21" i="132"/>
  <c r="B21" i="132"/>
  <c r="D20" i="132"/>
  <c r="C20" i="132"/>
  <c r="B20" i="132"/>
  <c r="D19" i="132"/>
  <c r="C19" i="132"/>
  <c r="B19" i="132"/>
  <c r="D16" i="132"/>
  <c r="C16" i="132"/>
  <c r="B16" i="132"/>
  <c r="D15" i="132"/>
  <c r="C15" i="132"/>
  <c r="B15" i="132"/>
  <c r="D14" i="132"/>
  <c r="C14" i="132"/>
  <c r="B14" i="132"/>
  <c r="D13" i="132"/>
  <c r="C13" i="132"/>
  <c r="B13" i="132"/>
  <c r="D12" i="132"/>
  <c r="C12" i="132"/>
  <c r="B12" i="132"/>
  <c r="D11" i="132"/>
  <c r="C11" i="132"/>
  <c r="B11" i="132"/>
  <c r="D10" i="132"/>
  <c r="C10" i="132"/>
  <c r="B10" i="132"/>
  <c r="D9" i="132"/>
  <c r="C9" i="132"/>
  <c r="B9" i="132"/>
  <c r="H90" i="132"/>
  <c r="G90" i="132"/>
  <c r="F90" i="132"/>
  <c r="H87" i="132"/>
  <c r="G87" i="132"/>
  <c r="F87" i="132"/>
  <c r="H86" i="132"/>
  <c r="G86" i="132"/>
  <c r="F86" i="132"/>
  <c r="H85" i="132"/>
  <c r="G85" i="132"/>
  <c r="F85" i="132"/>
  <c r="H82" i="132"/>
  <c r="G82" i="132"/>
  <c r="F82" i="132"/>
  <c r="H79" i="132"/>
  <c r="G79" i="132"/>
  <c r="F79" i="132"/>
  <c r="H76" i="132"/>
  <c r="G76" i="132"/>
  <c r="F76" i="132"/>
  <c r="H73" i="132"/>
  <c r="G73" i="132"/>
  <c r="F73" i="132"/>
  <c r="H72" i="132"/>
  <c r="G72" i="132"/>
  <c r="F72" i="132"/>
  <c r="H71" i="132"/>
  <c r="G71" i="132"/>
  <c r="F71" i="132"/>
  <c r="H70" i="132"/>
  <c r="G70" i="132"/>
  <c r="F70" i="132"/>
  <c r="H67" i="132"/>
  <c r="G67" i="132"/>
  <c r="F67" i="132"/>
  <c r="H66" i="132"/>
  <c r="G66" i="132"/>
  <c r="F66" i="132"/>
  <c r="H63" i="132"/>
  <c r="G63" i="132"/>
  <c r="F63" i="132"/>
  <c r="H62" i="132"/>
  <c r="G62" i="132"/>
  <c r="F62" i="132"/>
  <c r="H61" i="132"/>
  <c r="G61" i="132"/>
  <c r="F61" i="132"/>
  <c r="H58" i="132"/>
  <c r="G58" i="132"/>
  <c r="F58" i="132"/>
  <c r="H57" i="132"/>
  <c r="G57" i="132"/>
  <c r="F57" i="132"/>
  <c r="H56" i="132"/>
  <c r="G56" i="132"/>
  <c r="F56" i="132"/>
  <c r="H55" i="132"/>
  <c r="G55" i="132"/>
  <c r="F55" i="132"/>
  <c r="H52" i="132"/>
  <c r="G52" i="132"/>
  <c r="F52" i="132"/>
  <c r="H51" i="132"/>
  <c r="G51" i="132"/>
  <c r="F51" i="132"/>
  <c r="H50" i="132"/>
  <c r="G50" i="132"/>
  <c r="F50" i="132"/>
  <c r="H49" i="132"/>
  <c r="G49" i="132"/>
  <c r="F49" i="132"/>
  <c r="H48" i="132"/>
  <c r="G48" i="132"/>
  <c r="F48" i="132"/>
  <c r="H47" i="132"/>
  <c r="G47" i="132"/>
  <c r="F47" i="132"/>
  <c r="H46" i="132"/>
  <c r="G46" i="132"/>
  <c r="F46" i="132"/>
  <c r="H45" i="132"/>
  <c r="G45" i="132"/>
  <c r="F45" i="132"/>
  <c r="H44" i="132"/>
  <c r="G44" i="132"/>
  <c r="F44" i="132"/>
  <c r="H41" i="132"/>
  <c r="G41" i="132"/>
  <c r="F41" i="132"/>
  <c r="H40" i="132"/>
  <c r="G40" i="132"/>
  <c r="F40" i="132"/>
  <c r="H39" i="132"/>
  <c r="G39" i="132"/>
  <c r="F39" i="132"/>
  <c r="H38" i="132"/>
  <c r="G38" i="132"/>
  <c r="F38" i="132"/>
  <c r="H37" i="132"/>
  <c r="G37" i="132"/>
  <c r="F37" i="132"/>
  <c r="H34" i="132"/>
  <c r="G34" i="132"/>
  <c r="F34" i="132"/>
  <c r="H31" i="132"/>
  <c r="G31" i="132"/>
  <c r="F31" i="132"/>
  <c r="H30" i="132"/>
  <c r="G30" i="132"/>
  <c r="F30" i="132"/>
  <c r="H27" i="132"/>
  <c r="G27" i="132"/>
  <c r="F27" i="132"/>
  <c r="H24" i="132"/>
  <c r="G24" i="132"/>
  <c r="F24" i="132"/>
  <c r="H21" i="132"/>
  <c r="G21" i="132"/>
  <c r="F21" i="132"/>
  <c r="H20" i="132"/>
  <c r="G20" i="132"/>
  <c r="F20" i="132"/>
  <c r="H19" i="132"/>
  <c r="G19" i="132"/>
  <c r="F19" i="132"/>
  <c r="H16" i="132"/>
  <c r="G16" i="132"/>
  <c r="F16" i="132"/>
  <c r="H15" i="132"/>
  <c r="G15" i="132"/>
  <c r="F15" i="132"/>
  <c r="H14" i="132"/>
  <c r="G14" i="132"/>
  <c r="F14" i="132"/>
  <c r="H13" i="132"/>
  <c r="G13" i="132"/>
  <c r="F13" i="132"/>
  <c r="H12" i="132"/>
  <c r="G12" i="132"/>
  <c r="F12" i="132"/>
  <c r="H11" i="132"/>
  <c r="G11" i="132"/>
  <c r="F11" i="132"/>
  <c r="H10" i="132"/>
  <c r="G10" i="132"/>
  <c r="F10" i="132"/>
  <c r="H9" i="132"/>
  <c r="G9" i="132"/>
  <c r="F9" i="132"/>
  <c r="B84" i="132"/>
  <c r="B54" i="132"/>
  <c r="C54" i="132"/>
  <c r="C84" i="132"/>
  <c r="D54" i="132"/>
  <c r="D84" i="132"/>
  <c r="B29" i="132" l="1"/>
  <c r="C65" i="132"/>
  <c r="D65" i="132"/>
  <c r="C29" i="132"/>
  <c r="B60" i="132"/>
  <c r="B18" i="132"/>
  <c r="B65" i="132"/>
  <c r="B36" i="132"/>
  <c r="C60" i="132"/>
  <c r="D69" i="132"/>
  <c r="D18" i="132"/>
  <c r="B8" i="132"/>
  <c r="D8" i="132"/>
  <c r="C8" i="132"/>
  <c r="D36" i="132"/>
  <c r="C43" i="132"/>
  <c r="B43" i="132"/>
  <c r="D43" i="132"/>
  <c r="C69" i="132"/>
  <c r="D29" i="132"/>
  <c r="D60" i="132"/>
  <c r="C18" i="132"/>
  <c r="C36" i="132"/>
  <c r="B69" i="132"/>
  <c r="C6" i="132" l="1"/>
  <c r="D6" i="132"/>
  <c r="B6" i="132"/>
</calcChain>
</file>

<file path=xl/sharedStrings.xml><?xml version="1.0" encoding="utf-8"?>
<sst xmlns="http://schemas.openxmlformats.org/spreadsheetml/2006/main" count="3883" uniqueCount="108">
  <si>
    <t>Facturación</t>
  </si>
  <si>
    <t>TOTAL</t>
  </si>
  <si>
    <t>CPD's vivos</t>
  </si>
  <si>
    <t>CPD's</t>
  </si>
  <si>
    <t>ANDALUCIA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</si>
  <si>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</si>
  <si>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</si>
  <si>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</si>
  <si>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</si>
  <si>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</si>
  <si>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</si>
  <si>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</si>
  <si>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</si>
  <si>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ARAGON</t>
  </si>
  <si>
    <t xml:space="preserve">Huesca </t>
  </si>
  <si>
    <t>Teruel</t>
  </si>
  <si>
    <t>Zaragoza</t>
  </si>
  <si>
    <t>ASTURIAS</t>
  </si>
  <si>
    <t>Asturias</t>
  </si>
  <si>
    <t>BALEARES</t>
  </si>
  <si>
    <t>Baleares</t>
  </si>
  <si>
    <t>CANARIAS</t>
  </si>
  <si>
    <t>Las Palmas</t>
  </si>
  <si>
    <t>S.C.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</si>
  <si>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</si>
  <si>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</si>
  <si>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</si>
  <si>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</si>
  <si>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</si>
  <si>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</si>
  <si>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</si>
  <si>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</si>
  <si>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</si>
  <si>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</si>
  <si>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</si>
  <si>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</si>
  <si>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</si>
  <si>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</si>
  <si>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</si>
  <si>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</si>
  <si>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</si>
  <si>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</si>
  <si>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</si>
  <si>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</si>
  <si>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</si>
  <si>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</si>
  <si>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</si>
  <si>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</si>
  <si>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</si>
  <si>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 xml:space="preserve">Castellon </t>
  </si>
  <si>
    <t>Valencia</t>
  </si>
  <si>
    <t>EXTREMADURA</t>
  </si>
  <si>
    <t>Badajoz</t>
  </si>
  <si>
    <t>Cáceres</t>
  </si>
  <si>
    <t>GALICIA</t>
  </si>
  <si>
    <t>A Coruña</t>
  </si>
  <si>
    <t>Lugo</t>
  </si>
  <si>
    <t>Ourense</t>
  </si>
  <si>
    <t>Pontevedra</t>
  </si>
  <si>
    <t>MADRID</t>
  </si>
  <si>
    <t>Madrid</t>
  </si>
  <si>
    <t>MURCIA</t>
  </si>
  <si>
    <t>Murcia</t>
  </si>
  <si>
    <t>NAVARRA</t>
  </si>
  <si>
    <t>Navarra</t>
  </si>
  <si>
    <t>PAIS VASCO</t>
  </si>
  <si>
    <t>Alava</t>
  </si>
  <si>
    <t>Guipuzcoa</t>
  </si>
  <si>
    <t>Vizcaya</t>
  </si>
  <si>
    <t>RIOJA (LA)</t>
  </si>
  <si>
    <t>La Rioja</t>
  </si>
  <si>
    <t>Ceuta y Melilla</t>
  </si>
  <si>
    <t>CPD's Vivos</t>
  </si>
  <si>
    <t xml:space="preserve">D03: </t>
  </si>
  <si>
    <t>Variación Interanual (%)</t>
  </si>
  <si>
    <t>Datos absolutos (contratación y facturación)</t>
  </si>
  <si>
    <t xml:space="preserve">D03 : </t>
  </si>
  <si>
    <t>MES: ENERO</t>
  </si>
  <si>
    <t>MES: FEBRERO</t>
  </si>
  <si>
    <t>MES: MARZO</t>
  </si>
  <si>
    <t xml:space="preserve"> TRIMESTRAL</t>
  </si>
  <si>
    <t>MES: ABRIL</t>
  </si>
  <si>
    <t>MES: MAYO</t>
  </si>
  <si>
    <t>MES: JUNIO</t>
  </si>
  <si>
    <t>MES: JULIO</t>
  </si>
  <si>
    <t>MES: AGOSTO</t>
  </si>
  <si>
    <t>MES: SEPTIEMBRE</t>
  </si>
  <si>
    <t>MES: OCTUBRE</t>
  </si>
  <si>
    <t>MES: NOVIEMBRE</t>
  </si>
  <si>
    <t>MES: DICIEMBRE</t>
  </si>
  <si>
    <t>AÑO</t>
  </si>
  <si>
    <t>Mensuales</t>
  </si>
  <si>
    <t>Trimestrales</t>
  </si>
  <si>
    <t>Cuadre series</t>
  </si>
  <si>
    <t>MES: AÑO</t>
  </si>
  <si>
    <t>IVTR20</t>
  </si>
  <si>
    <t>IIITR20</t>
  </si>
  <si>
    <t>IITR20</t>
  </si>
  <si>
    <t>ITR20</t>
  </si>
  <si>
    <t>2021/2020</t>
  </si>
  <si>
    <t>ITR21</t>
  </si>
  <si>
    <t>ITR21/ITR20</t>
  </si>
  <si>
    <t>IITR21</t>
  </si>
  <si>
    <t>IITR21/IITR20</t>
  </si>
  <si>
    <t>IIITR21</t>
  </si>
  <si>
    <t>IIITR21/IIITR20</t>
  </si>
  <si>
    <t>IVTR21</t>
  </si>
  <si>
    <t>IVTR21/IVTR20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</si>
</sst>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 ;\-#,##0\ "/>
    <numFmt numFmtId="165" formatCode="0.0%"/>
    <numFmt numFmtId="166" formatCode="0.0"/>
    <numFmt numFmtId="167" formatCode="0.00000000"/>
  </numFmts>
  <fonts count="21" x14ac:knownFonts="1">
    <font>
      <sz val="11"/>
      <color theme="1"/>
      <name val="Calibri"/>
      <family val="2"/>
      <scheme val="minor"/>
    </font>
    <font>
      <b/>
      <sz val="10"/>
      <name val="HelveticaNeue LT 65 Medium"/>
      <family val="1"/>
    </font>
    <font>
      <sz val="10"/>
      <name val="HelveticaNeue LT 65 Medium"/>
      <family val="1"/>
    </font>
    <font>
      <b/>
      <sz val="8"/>
      <name val="HelveticaNeue LT 65 Medium"/>
      <family val="1"/>
    </font>
    <font>
      <sz val="8"/>
      <name val="HelveticaNeue LT 65 Medium"/>
      <family val="1"/>
    </font>
    <font>
      <sz val="11"/>
      <color theme="1"/>
      <name val="Calibri"/>
      <family val="2"/>
      <scheme val="minor"/>
    </font>
    <font>
      <b/>
      <sz val="9"/>
      <name val="HelveticaNeue LT 65 Medium"/>
      <family val="1"/>
    </font>
    <font>
      <b/>
      <sz val="10"/>
      <color rgb="FF1A1A1A"/>
      <name val="Arial Unicode MS"/>
      <family val="2"/>
    </font>
    <font>
      <b/>
      <sz val="9"/>
      <color theme="3"/>
      <name val="HelveticaNeue LT 65 Medium"/>
      <family val="1"/>
    </font>
    <font>
      <b/>
      <u/>
      <sz val="9"/>
      <color theme="3"/>
      <name val="HelveticaNeue LT 65 Medium"/>
      <family val="1"/>
    </font>
    <font>
      <sz val="10"/>
      <color theme="3"/>
      <name val="HelveticaNeue LT 65 Medium"/>
      <family val="1"/>
    </font>
    <font>
      <b/>
      <sz val="10"/>
      <color theme="3"/>
      <name val="HelveticaNeue LT 65 Medium"/>
      <family val="1"/>
    </font>
    <font>
      <b/>
      <sz val="8"/>
      <color theme="3"/>
      <name val="HelveticaNeue LT 65 Medium"/>
      <family val="1"/>
    </font>
    <font>
      <b/>
      <sz val="9"/>
      <color theme="1"/>
      <name val="HelveticaNeue LT 65 Medium"/>
      <family val="1"/>
    </font>
    <font>
      <b/>
      <u/>
      <sz val="9"/>
      <color theme="1"/>
      <name val="HelveticaNeue LT 65 Medium"/>
      <family val="1"/>
    </font>
    <font>
      <sz val="10"/>
      <color theme="1"/>
      <name val="HelveticaNeue LT 65 Medium"/>
      <family val="1"/>
    </font>
    <font>
      <b/>
      <sz val="10"/>
      <color theme="1"/>
      <name val="HelveticaNeue LT 65 Medium"/>
      <family val="1"/>
    </font>
    <font>
      <b/>
      <sz val="8"/>
      <color theme="1"/>
      <name val="HelveticaNeue LT 65 Medium"/>
      <family val="1"/>
    </font>
    <font>
      <b/>
      <sz val="10"/>
      <color theme="3"/>
      <name val="Arial Unicode MS"/>
      <family val="2"/>
    </font>
    <font>
      <sz val="8"/>
      <color theme="3"/>
      <name val="HelveticaNeue LT 65 Medium"/>
      <family val="1"/>
    </font>
    <font>
      <sz val="11"/>
      <color theme="2" tint="-9.9978637043366805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77">
    <xf numFmtId="0" fontId="0" fillId="0" borderId="0" xfId="0"/>
    <xf numFmtId="0" fontId="1" fillId="3" borderId="0" xfId="0" applyFont="1" applyFill="1"/>
    <xf numFmtId="0" fontId="2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Border="1" applyAlignment="1">
      <alignment horizontal="center"/>
    </xf>
    <xf numFmtId="164" fontId="2" fillId="3" borderId="0" xfId="0" applyNumberFormat="1" applyFont="1" applyFill="1"/>
    <xf numFmtId="0" fontId="2" fillId="3" borderId="6" xfId="0" applyFont="1" applyFill="1" applyBorder="1"/>
    <xf numFmtId="0" fontId="2" fillId="3" borderId="9" xfId="0" applyFont="1" applyFill="1" applyBorder="1"/>
    <xf numFmtId="0" fontId="2" fillId="3" borderId="12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4" fillId="3" borderId="15" xfId="0" applyFont="1" applyFill="1" applyBorder="1"/>
    <xf numFmtId="0" fontId="4" fillId="3" borderId="17" xfId="0" applyFont="1" applyFill="1" applyBorder="1"/>
    <xf numFmtId="0" fontId="7" fillId="0" borderId="0" xfId="0" applyFont="1" applyAlignment="1">
      <alignment horizontal="left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10" fillId="3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Border="1" applyAlignment="1">
      <alignment horizontal="center"/>
    </xf>
    <xf numFmtId="0" fontId="10" fillId="3" borderId="6" xfId="0" applyFont="1" applyFill="1" applyBorder="1"/>
    <xf numFmtId="164" fontId="10" fillId="3" borderId="7" xfId="0" applyNumberFormat="1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0" fontId="10" fillId="3" borderId="9" xfId="0" applyFont="1" applyFill="1" applyBorder="1"/>
    <xf numFmtId="0" fontId="10" fillId="3" borderId="12" xfId="0" applyFont="1" applyFill="1" applyBorder="1"/>
    <xf numFmtId="164" fontId="10" fillId="3" borderId="2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5" xfId="0" applyFont="1" applyFill="1" applyBorder="1"/>
    <xf numFmtId="0" fontId="10" fillId="3" borderId="16" xfId="0" applyFont="1" applyFill="1" applyBorder="1"/>
    <xf numFmtId="0" fontId="10" fillId="3" borderId="17" xfId="0" applyFont="1" applyFill="1" applyBorder="1"/>
    <xf numFmtId="0" fontId="13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15" fillId="3" borderId="0" xfId="0" applyFont="1" applyFill="1"/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17" fillId="3" borderId="0" xfId="0" applyFont="1" applyFill="1"/>
    <xf numFmtId="49" fontId="17" fillId="4" borderId="2" xfId="0" applyNumberFormat="1" applyFont="1" applyFill="1" applyBorder="1" applyAlignment="1">
      <alignment horizontal="center"/>
    </xf>
    <xf numFmtId="49" fontId="17" fillId="4" borderId="3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4" borderId="1" xfId="0" applyFont="1" applyFill="1" applyBorder="1" applyAlignment="1">
      <alignment vertical="center"/>
    </xf>
    <xf numFmtId="164" fontId="17" fillId="4" borderId="2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5" fillId="3" borderId="18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vertical="center"/>
    </xf>
    <xf numFmtId="164" fontId="17" fillId="4" borderId="3" xfId="0" applyNumberFormat="1" applyFont="1" applyFill="1" applyBorder="1" applyAlignment="1">
      <alignment horizontal="center" vertical="center"/>
    </xf>
    <xf numFmtId="0" fontId="15" fillId="3" borderId="6" xfId="0" applyFont="1" applyFill="1" applyBorder="1"/>
    <xf numFmtId="164" fontId="15" fillId="3" borderId="7" xfId="0" applyNumberFormat="1" applyFont="1" applyFill="1" applyBorder="1" applyAlignment="1">
      <alignment horizontal="center" vertical="center"/>
    </xf>
    <xf numFmtId="164" fontId="15" fillId="3" borderId="8" xfId="0" applyNumberFormat="1" applyFont="1" applyFill="1" applyBorder="1" applyAlignment="1">
      <alignment horizontal="center" vertical="center"/>
    </xf>
    <xf numFmtId="0" fontId="15" fillId="3" borderId="9" xfId="0" applyFont="1" applyFill="1" applyBorder="1"/>
    <xf numFmtId="0" fontId="15" fillId="3" borderId="12" xfId="0" applyFont="1" applyFill="1" applyBorder="1"/>
    <xf numFmtId="164" fontId="15" fillId="3" borderId="2" xfId="0" applyNumberFormat="1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vertical="center"/>
    </xf>
    <xf numFmtId="164" fontId="17" fillId="4" borderId="7" xfId="0" applyNumberFormat="1" applyFont="1" applyFill="1" applyBorder="1" applyAlignment="1">
      <alignment horizontal="center" vertical="center"/>
    </xf>
    <xf numFmtId="164" fontId="17" fillId="4" borderId="8" xfId="0" applyNumberFormat="1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vertical="center"/>
    </xf>
    <xf numFmtId="0" fontId="15" fillId="3" borderId="17" xfId="0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164" fontId="15" fillId="3" borderId="13" xfId="0" applyNumberFormat="1" applyFont="1" applyFill="1" applyBorder="1" applyAlignment="1">
      <alignment horizontal="center" vertical="center"/>
    </xf>
    <xf numFmtId="164" fontId="15" fillId="3" borderId="14" xfId="0" applyNumberFormat="1" applyFont="1" applyFill="1" applyBorder="1" applyAlignment="1">
      <alignment horizontal="center" vertical="center"/>
    </xf>
    <xf numFmtId="0" fontId="15" fillId="3" borderId="15" xfId="0" applyFont="1" applyFill="1" applyBorder="1"/>
    <xf numFmtId="0" fontId="15" fillId="3" borderId="16" xfId="0" applyFont="1" applyFill="1" applyBorder="1"/>
    <xf numFmtId="0" fontId="15" fillId="3" borderId="17" xfId="0" applyFont="1" applyFill="1" applyBorder="1"/>
    <xf numFmtId="164" fontId="15" fillId="3" borderId="10" xfId="0" applyNumberFormat="1" applyFont="1" applyFill="1" applyBorder="1" applyAlignment="1">
      <alignment horizontal="center" vertical="center"/>
    </xf>
    <xf numFmtId="164" fontId="15" fillId="3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49" fontId="12" fillId="2" borderId="2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0" fontId="12" fillId="2" borderId="1" xfId="0" applyFont="1" applyFill="1" applyBorder="1"/>
    <xf numFmtId="164" fontId="12" fillId="2" borderId="2" xfId="0" applyNumberFormat="1" applyFont="1" applyFill="1" applyBorder="1" applyAlignment="1">
      <alignment horizontal="center" vertical="center"/>
    </xf>
    <xf numFmtId="0" fontId="12" fillId="2" borderId="19" xfId="0" applyFont="1" applyFill="1" applyBorder="1"/>
    <xf numFmtId="164" fontId="12" fillId="2" borderId="20" xfId="0" applyNumberFormat="1" applyFont="1" applyFill="1" applyBorder="1" applyAlignment="1">
      <alignment horizontal="center" vertical="center"/>
    </xf>
    <xf numFmtId="0" fontId="12" fillId="2" borderId="15" xfId="0" applyFont="1" applyFill="1" applyBorder="1"/>
    <xf numFmtId="164" fontId="12" fillId="2" borderId="7" xfId="0" applyNumberFormat="1" applyFont="1" applyFill="1" applyBorder="1" applyAlignment="1">
      <alignment horizontal="center" vertical="center"/>
    </xf>
    <xf numFmtId="0" fontId="12" fillId="2" borderId="5" xfId="0" applyFont="1" applyFill="1" applyBorder="1"/>
    <xf numFmtId="0" fontId="10" fillId="3" borderId="5" xfId="0" applyFont="1" applyFill="1" applyBorder="1"/>
    <xf numFmtId="0" fontId="10" fillId="3" borderId="1" xfId="0" applyFont="1" applyFill="1" applyBorder="1"/>
    <xf numFmtId="0" fontId="19" fillId="3" borderId="15" xfId="0" applyFont="1" applyFill="1" applyBorder="1"/>
    <xf numFmtId="0" fontId="19" fillId="3" borderId="17" xfId="0" applyFont="1" applyFill="1" applyBorder="1"/>
    <xf numFmtId="49" fontId="12" fillId="2" borderId="1" xfId="0" applyNumberFormat="1" applyFont="1" applyFill="1" applyBorder="1" applyAlignment="1">
      <alignment horizontal="center"/>
    </xf>
    <xf numFmtId="49" fontId="17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165" fontId="3" fillId="5" borderId="2" xfId="1" applyNumberFormat="1" applyFont="1" applyFill="1" applyBorder="1" applyAlignment="1">
      <alignment horizontal="center"/>
    </xf>
    <xf numFmtId="165" fontId="2" fillId="3" borderId="0" xfId="1" applyNumberFormat="1" applyFont="1" applyFill="1" applyAlignment="1">
      <alignment horizontal="center"/>
    </xf>
    <xf numFmtId="0" fontId="3" fillId="5" borderId="5" xfId="0" applyFont="1" applyFill="1" applyBorder="1"/>
    <xf numFmtId="165" fontId="2" fillId="3" borderId="7" xfId="1" applyNumberFormat="1" applyFont="1" applyFill="1" applyBorder="1" applyAlignment="1">
      <alignment horizontal="center"/>
    </xf>
    <xf numFmtId="165" fontId="2" fillId="3" borderId="8" xfId="1" applyNumberFormat="1" applyFont="1" applyFill="1" applyBorder="1" applyAlignment="1">
      <alignment horizontal="center"/>
    </xf>
    <xf numFmtId="165" fontId="2" fillId="3" borderId="2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0" fontId="3" fillId="5" borderId="15" xfId="0" applyFont="1" applyFill="1" applyBorder="1"/>
    <xf numFmtId="165" fontId="3" fillId="5" borderId="7" xfId="1" applyNumberFormat="1" applyFont="1" applyFill="1" applyBorder="1" applyAlignment="1">
      <alignment horizontal="center"/>
    </xf>
    <xf numFmtId="164" fontId="15" fillId="3" borderId="21" xfId="0" applyNumberFormat="1" applyFont="1" applyFill="1" applyBorder="1" applyAlignment="1">
      <alignment horizontal="center" vertical="center"/>
    </xf>
    <xf numFmtId="164" fontId="15" fillId="3" borderId="22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5" fontId="2" fillId="3" borderId="10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2" fillId="3" borderId="11" xfId="1" applyNumberFormat="1" applyFont="1" applyFill="1" applyBorder="1" applyAlignment="1">
      <alignment horizontal="center"/>
    </xf>
    <xf numFmtId="165" fontId="2" fillId="3" borderId="21" xfId="1" applyNumberFormat="1" applyFont="1" applyFill="1" applyBorder="1" applyAlignment="1">
      <alignment horizontal="center"/>
    </xf>
    <xf numFmtId="165" fontId="2" fillId="3" borderId="22" xfId="1" applyNumberFormat="1" applyFont="1" applyFill="1" applyBorder="1" applyAlignment="1">
      <alignment horizontal="center"/>
    </xf>
    <xf numFmtId="165" fontId="2" fillId="3" borderId="13" xfId="1" applyNumberFormat="1" applyFont="1" applyFill="1" applyBorder="1" applyAlignment="1">
      <alignment horizontal="center"/>
    </xf>
    <xf numFmtId="165" fontId="2" fillId="3" borderId="14" xfId="1" applyNumberFormat="1" applyFont="1" applyFill="1" applyBorder="1" applyAlignment="1">
      <alignment horizontal="center"/>
    </xf>
    <xf numFmtId="165" fontId="3" fillId="5" borderId="8" xfId="1" applyNumberFormat="1" applyFont="1" applyFill="1" applyBorder="1" applyAlignment="1">
      <alignment horizontal="center"/>
    </xf>
    <xf numFmtId="164" fontId="15" fillId="3" borderId="18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Alignment="1">
      <alignment horizontal="center" vertical="center"/>
    </xf>
    <xf numFmtId="164" fontId="12" fillId="3" borderId="0" xfId="0" applyNumberFormat="1" applyFont="1" applyFill="1"/>
    <xf numFmtId="164" fontId="17" fillId="3" borderId="0" xfId="0" applyNumberFormat="1" applyFont="1" applyFill="1"/>
    <xf numFmtId="164" fontId="10" fillId="6" borderId="7" xfId="0" applyNumberFormat="1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horizontal="center" vertical="center"/>
    </xf>
    <xf numFmtId="165" fontId="2" fillId="0" borderId="10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1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164" fontId="15" fillId="0" borderId="0" xfId="0" applyNumberFormat="1" applyFont="1" applyFill="1" applyAlignment="1">
      <alignment horizontal="center" vertical="center"/>
    </xf>
    <xf numFmtId="164" fontId="15" fillId="0" borderId="7" xfId="0" applyNumberFormat="1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165" fontId="10" fillId="3" borderId="7" xfId="1" applyNumberFormat="1" applyFont="1" applyFill="1" applyBorder="1" applyAlignment="1">
      <alignment horizontal="center"/>
    </xf>
    <xf numFmtId="165" fontId="10" fillId="3" borderId="8" xfId="1" applyNumberFormat="1" applyFont="1" applyFill="1" applyBorder="1" applyAlignment="1">
      <alignment horizontal="center"/>
    </xf>
    <xf numFmtId="165" fontId="10" fillId="3" borderId="10" xfId="1" applyNumberFormat="1" applyFont="1" applyFill="1" applyBorder="1" applyAlignment="1">
      <alignment horizontal="center"/>
    </xf>
    <xf numFmtId="165" fontId="10" fillId="3" borderId="11" xfId="1" applyNumberFormat="1" applyFont="1" applyFill="1" applyBorder="1" applyAlignment="1">
      <alignment horizontal="center"/>
    </xf>
    <xf numFmtId="165" fontId="10" fillId="3" borderId="13" xfId="1" applyNumberFormat="1" applyFont="1" applyFill="1" applyBorder="1" applyAlignment="1">
      <alignment horizontal="center"/>
    </xf>
    <xf numFmtId="165" fontId="10" fillId="3" borderId="14" xfId="1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8" xfId="1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0" fillId="0" borderId="0" xfId="0" applyFont="1"/>
    <xf numFmtId="165" fontId="2" fillId="3" borderId="0" xfId="1" applyNumberFormat="1" applyFont="1" applyFill="1"/>
    <xf numFmtId="166" fontId="20" fillId="0" borderId="0" xfId="0" applyNumberFormat="1" applyFont="1"/>
    <xf numFmtId="167" fontId="20" fillId="0" borderId="0" xfId="0" applyNumberFormat="1" applyFont="1"/>
    <xf numFmtId="164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4" fontId="17" fillId="4" borderId="20" xfId="0" applyNumberFormat="1" applyFont="1" applyFill="1" applyBorder="1" applyAlignment="1">
      <alignment horizontal="center" vertical="center"/>
    </xf>
    <xf numFmtId="164" fontId="17" fillId="4" borderId="23" xfId="0" applyNumberFormat="1" applyFont="1" applyFill="1" applyBorder="1" applyAlignment="1">
      <alignment horizontal="center" vertical="center"/>
    </xf>
    <xf numFmtId="164" fontId="15" fillId="3" borderId="24" xfId="0" applyNumberFormat="1" applyFont="1" applyFill="1" applyBorder="1" applyAlignment="1">
      <alignment horizontal="center" vertical="center"/>
    </xf>
    <xf numFmtId="164" fontId="15" fillId="3" borderId="25" xfId="0" applyNumberFormat="1" applyFont="1" applyFill="1" applyBorder="1" applyAlignment="1">
      <alignment horizontal="center" vertical="center"/>
    </xf>
    <xf numFmtId="164" fontId="15" fillId="3" borderId="26" xfId="0" applyNumberFormat="1" applyFont="1" applyFill="1" applyBorder="1" applyAlignment="1">
      <alignment horizontal="center" vertical="center"/>
    </xf>
    <xf numFmtId="164" fontId="15" fillId="3" borderId="27" xfId="0" applyNumberFormat="1" applyFont="1" applyFill="1" applyBorder="1" applyAlignment="1">
      <alignment horizontal="center" vertical="center"/>
    </xf>
    <xf numFmtId="165" fontId="15" fillId="3" borderId="7" xfId="1" applyNumberFormat="1" applyFont="1" applyFill="1" applyBorder="1" applyAlignment="1">
      <alignment horizontal="center"/>
    </xf>
    <xf numFmtId="165" fontId="15" fillId="3" borderId="8" xfId="1" applyNumberFormat="1" applyFont="1" applyFill="1" applyBorder="1" applyAlignment="1">
      <alignment horizontal="center"/>
    </xf>
    <xf numFmtId="165" fontId="15" fillId="3" borderId="10" xfId="1" applyNumberFormat="1" applyFont="1" applyFill="1" applyBorder="1" applyAlignment="1">
      <alignment horizontal="center"/>
    </xf>
    <xf numFmtId="165" fontId="15" fillId="3" borderId="11" xfId="1" applyNumberFormat="1" applyFont="1" applyFill="1" applyBorder="1" applyAlignment="1">
      <alignment horizontal="center"/>
    </xf>
    <xf numFmtId="165" fontId="15" fillId="3" borderId="13" xfId="1" applyNumberFormat="1" applyFont="1" applyFill="1" applyBorder="1" applyAlignment="1">
      <alignment horizontal="center"/>
    </xf>
    <xf numFmtId="165" fontId="15" fillId="3" borderId="14" xfId="1" applyNumberFormat="1" applyFont="1" applyFill="1" applyBorder="1" applyAlignment="1">
      <alignment horizontal="center"/>
    </xf>
    <xf numFmtId="0" fontId="6" fillId="3" borderId="0" xfId="0" applyFont="1" applyFill="1" applyAlignment="1">
      <alignment horizontal="left"/>
    </xf>
  </cellXfs>
  <cellStyles count="2">
    <cellStyle name="Normal" xfId="0" builtinId="0"/>
    <cellStyle name="Porcentaje" xfId="1" builtinId="5"/>
  </cellStyles>
  <dxfs count="2">
    <dxf>
      <font>
        <b/>
        <color theme="1"/>
      </font>
      <border>
        <bottom style="thin">
          <color theme="7"/>
        </bottom>
        <vertical/>
        <horizontal/>
      </border>
    </dxf>
    <dxf>
      <font>
        <sz val="8"/>
        <color theme="1"/>
        <name val="Gill Sans MT"/>
        <scheme val="none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</dxfs>
  <tableStyles count="1" defaultTableStyle="TableStyleMedium2" defaultPivotStyle="PivotStyleLight16">
    <tableStyle name="DCDashboardRed" pivot="0" table="0" count="10">
      <tableStyleElement type="wholeTable" dxfId="1"/>
      <tableStyleElement type="headerRow" dxfId="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6337778862885"/>
              <bgColor theme="5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DCDashboardRed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/>
    <pageSetUpPr fitToPage="1"/>
  </sheetPr>
  <dimension ref="A1:T92"/>
  <sheetViews>
    <sheetView zoomScale="90" zoomScaleNormal="90" zoomScaleSheetLayoutView="75" workbookViewId="0">
      <selection activeCell="B17" sqref="B17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6" t="s">
        <v>76</v>
      </c>
      <c r="L1" s="176"/>
      <c r="M1" s="44" t="s">
        <v>74</v>
      </c>
      <c r="N1" s="1"/>
    </row>
    <row r="2" spans="1:18" x14ac:dyDescent="0.2">
      <c r="A2" s="25" t="s">
        <v>77</v>
      </c>
      <c r="B2" s="26">
        <v>2021</v>
      </c>
      <c r="C2" s="25"/>
      <c r="D2" s="25"/>
      <c r="F2" s="44" t="str">
        <f>A2</f>
        <v>MES: ENERO</v>
      </c>
      <c r="G2" s="45">
        <v>2020</v>
      </c>
      <c r="K2" s="1" t="str">
        <f>A2</f>
        <v>MES: ENERO</v>
      </c>
      <c r="L2" s="3"/>
      <c r="M2" s="1" t="s">
        <v>99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123"/>
      <c r="C5" s="123"/>
      <c r="D5" s="123"/>
      <c r="F5" s="46"/>
      <c r="G5" s="123"/>
      <c r="H5" s="123"/>
      <c r="I5" s="123"/>
      <c r="K5" s="4"/>
      <c r="L5" s="5"/>
      <c r="M5" s="5"/>
      <c r="N5" s="5"/>
    </row>
    <row r="6" spans="1:18" ht="13.5" thickBot="1" x14ac:dyDescent="0.25">
      <c r="A6" s="84" t="s">
        <v>1</v>
      </c>
      <c r="B6" s="85">
        <v>309721</v>
      </c>
      <c r="C6" s="85">
        <v>295116115.8266499</v>
      </c>
      <c r="D6" s="85">
        <v>218827</v>
      </c>
      <c r="E6" s="20"/>
      <c r="F6" s="50" t="s">
        <v>1</v>
      </c>
      <c r="G6" s="51">
        <v>320709</v>
      </c>
      <c r="H6" s="51">
        <v>308221101.25303501</v>
      </c>
      <c r="I6" s="51">
        <v>236955</v>
      </c>
      <c r="K6" s="98" t="s">
        <v>1</v>
      </c>
      <c r="L6" s="99">
        <v>-3.4261589166503015E-2</v>
      </c>
      <c r="M6" s="99">
        <v>-4.251813186413389E-2</v>
      </c>
      <c r="N6" s="99">
        <v>-7.6503977548479707E-2</v>
      </c>
      <c r="O6" s="6"/>
      <c r="P6" s="6"/>
      <c r="Q6" s="6"/>
      <c r="R6" s="6"/>
    </row>
    <row r="7" spans="1:18" ht="12" customHeight="1" thickBot="1" x14ac:dyDescent="0.25">
      <c r="B7" s="161"/>
      <c r="C7" s="161"/>
      <c r="D7" s="161"/>
      <c r="E7" s="20"/>
      <c r="F7" s="52"/>
      <c r="G7" s="121"/>
      <c r="H7" s="121"/>
      <c r="I7" s="121"/>
      <c r="L7" s="100"/>
      <c r="M7" s="100"/>
      <c r="N7" s="100"/>
    </row>
    <row r="8" spans="1:18" ht="13.5" thickBot="1" x14ac:dyDescent="0.25">
      <c r="A8" s="86" t="s">
        <v>4</v>
      </c>
      <c r="B8" s="85">
        <v>38076</v>
      </c>
      <c r="C8" s="85">
        <v>31637445.571054146</v>
      </c>
      <c r="D8" s="85">
        <v>26669</v>
      </c>
      <c r="E8" s="20"/>
      <c r="F8" s="54" t="s">
        <v>4</v>
      </c>
      <c r="G8" s="51">
        <v>34472</v>
      </c>
      <c r="H8" s="51">
        <v>26077410.373051137</v>
      </c>
      <c r="I8" s="55">
        <v>25528</v>
      </c>
      <c r="K8" s="101" t="s">
        <v>4</v>
      </c>
      <c r="L8" s="99">
        <v>0.10454861916918068</v>
      </c>
      <c r="M8" s="99">
        <v>0.2132127047304071</v>
      </c>
      <c r="N8" s="99">
        <v>4.4696020056408603E-2</v>
      </c>
      <c r="O8" s="6"/>
      <c r="P8" s="6"/>
      <c r="Q8" s="6"/>
      <c r="R8" s="6"/>
    </row>
    <row r="9" spans="1:18" ht="13.5" thickBot="1" x14ac:dyDescent="0.25">
      <c r="A9" s="29" t="s">
        <v>5</v>
      </c>
      <c r="B9" s="34">
        <v>2625</v>
      </c>
      <c r="C9" s="34">
        <v>2164027.8236874733</v>
      </c>
      <c r="D9" s="34">
        <v>1571</v>
      </c>
      <c r="E9" s="21"/>
      <c r="F9" s="56" t="s">
        <v>5</v>
      </c>
      <c r="G9" s="57">
        <v>2701</v>
      </c>
      <c r="H9" s="57">
        <v>2250003.1229323181</v>
      </c>
      <c r="I9" s="58">
        <v>1624</v>
      </c>
      <c r="K9" s="7" t="s">
        <v>5</v>
      </c>
      <c r="L9" s="102">
        <v>-2.8137726767863747E-2</v>
      </c>
      <c r="M9" s="102">
        <v>-3.8211191072836104E-2</v>
      </c>
      <c r="N9" s="102">
        <v>-3.2635467980295596E-2</v>
      </c>
    </row>
    <row r="10" spans="1:18" ht="13.5" thickBot="1" x14ac:dyDescent="0.25">
      <c r="A10" s="32" t="s">
        <v>6</v>
      </c>
      <c r="B10" s="34">
        <v>9278</v>
      </c>
      <c r="C10" s="34">
        <v>4988137.3092731191</v>
      </c>
      <c r="D10" s="34">
        <v>8113</v>
      </c>
      <c r="E10" s="20"/>
      <c r="F10" s="59" t="s">
        <v>6</v>
      </c>
      <c r="G10" s="79">
        <v>7025</v>
      </c>
      <c r="H10" s="79">
        <v>4318057.4992582863</v>
      </c>
      <c r="I10" s="80">
        <v>6002</v>
      </c>
      <c r="K10" s="8" t="s">
        <v>6</v>
      </c>
      <c r="L10" s="113">
        <v>0.32071174377224199</v>
      </c>
      <c r="M10" s="113">
        <v>0.15518084465756488</v>
      </c>
      <c r="N10" s="115">
        <v>0.35171609463512166</v>
      </c>
    </row>
    <row r="11" spans="1:18" ht="13.5" thickBot="1" x14ac:dyDescent="0.25">
      <c r="A11" s="32" t="s">
        <v>7</v>
      </c>
      <c r="B11" s="34">
        <v>1642</v>
      </c>
      <c r="C11" s="34">
        <v>1553693.966355698</v>
      </c>
      <c r="D11" s="34">
        <v>1219</v>
      </c>
      <c r="E11" s="20"/>
      <c r="F11" s="59" t="s">
        <v>7</v>
      </c>
      <c r="G11" s="79">
        <v>2358</v>
      </c>
      <c r="H11" s="79">
        <v>2060072.283436934</v>
      </c>
      <c r="I11" s="80">
        <v>1747</v>
      </c>
      <c r="K11" s="8" t="s">
        <v>7</v>
      </c>
      <c r="L11" s="113">
        <v>-0.30364715860899072</v>
      </c>
      <c r="M11" s="113">
        <v>-0.24580609192820013</v>
      </c>
      <c r="N11" s="115">
        <v>-0.30223239839725247</v>
      </c>
    </row>
    <row r="12" spans="1:18" ht="13.5" thickBot="1" x14ac:dyDescent="0.25">
      <c r="A12" s="32" t="s">
        <v>8</v>
      </c>
      <c r="B12" s="34">
        <v>1944</v>
      </c>
      <c r="C12" s="34">
        <v>1586548.7949613687</v>
      </c>
      <c r="D12" s="34">
        <v>1390</v>
      </c>
      <c r="E12" s="20"/>
      <c r="F12" s="59" t="s">
        <v>8</v>
      </c>
      <c r="G12" s="79">
        <v>1933</v>
      </c>
      <c r="H12" s="79">
        <v>1473895.3986349674</v>
      </c>
      <c r="I12" s="80">
        <v>1448</v>
      </c>
      <c r="K12" s="8" t="s">
        <v>8</v>
      </c>
      <c r="L12" s="113">
        <v>5.6906363166062679E-3</v>
      </c>
      <c r="M12" s="113">
        <v>7.6432422837288128E-2</v>
      </c>
      <c r="N12" s="115">
        <v>-4.0055248618784511E-2</v>
      </c>
    </row>
    <row r="13" spans="1:18" ht="13.5" thickBot="1" x14ac:dyDescent="0.25">
      <c r="A13" s="32" t="s">
        <v>9</v>
      </c>
      <c r="B13" s="34">
        <v>2751</v>
      </c>
      <c r="C13" s="34">
        <v>1226452.7507735181</v>
      </c>
      <c r="D13" s="34">
        <v>2141</v>
      </c>
      <c r="E13" s="20"/>
      <c r="F13" s="59" t="s">
        <v>9</v>
      </c>
      <c r="G13" s="79">
        <v>3574</v>
      </c>
      <c r="H13" s="79">
        <v>1348062.6979215709</v>
      </c>
      <c r="I13" s="80">
        <v>2872</v>
      </c>
      <c r="K13" s="8" t="s">
        <v>9</v>
      </c>
      <c r="L13" s="113">
        <v>-0.23027420257414666</v>
      </c>
      <c r="M13" s="113">
        <v>-9.021089845119945E-2</v>
      </c>
      <c r="N13" s="115">
        <v>-0.25452646239554322</v>
      </c>
    </row>
    <row r="14" spans="1:18" ht="13.5" thickBot="1" x14ac:dyDescent="0.25">
      <c r="A14" s="32" t="s">
        <v>10</v>
      </c>
      <c r="B14" s="34">
        <v>1591</v>
      </c>
      <c r="C14" s="34">
        <v>1871575.5447547361</v>
      </c>
      <c r="D14" s="34">
        <v>979</v>
      </c>
      <c r="E14" s="20"/>
      <c r="F14" s="59" t="s">
        <v>10</v>
      </c>
      <c r="G14" s="79">
        <v>1402</v>
      </c>
      <c r="H14" s="79">
        <v>1587581.695481173</v>
      </c>
      <c r="I14" s="80">
        <v>1045</v>
      </c>
      <c r="K14" s="8" t="s">
        <v>10</v>
      </c>
      <c r="L14" s="113">
        <v>0.13480741797432239</v>
      </c>
      <c r="M14" s="113">
        <v>0.17888455761483746</v>
      </c>
      <c r="N14" s="115">
        <v>-6.315789473684208E-2</v>
      </c>
    </row>
    <row r="15" spans="1:18" ht="13.5" thickBot="1" x14ac:dyDescent="0.25">
      <c r="A15" s="32" t="s">
        <v>11</v>
      </c>
      <c r="B15" s="34">
        <v>4642</v>
      </c>
      <c r="C15" s="34">
        <v>3363731.6606141319</v>
      </c>
      <c r="D15" s="34">
        <v>3542</v>
      </c>
      <c r="E15" s="20"/>
      <c r="F15" s="59" t="s">
        <v>11</v>
      </c>
      <c r="G15" s="79">
        <v>5118</v>
      </c>
      <c r="H15" s="79">
        <v>3895482.8566142255</v>
      </c>
      <c r="I15" s="80">
        <v>3378</v>
      </c>
      <c r="K15" s="8" t="s">
        <v>11</v>
      </c>
      <c r="L15" s="113">
        <v>-9.300508010941777E-2</v>
      </c>
      <c r="M15" s="113">
        <v>-0.13650456581967019</v>
      </c>
      <c r="N15" s="115">
        <v>4.8549437537004136E-2</v>
      </c>
    </row>
    <row r="16" spans="1:18" ht="13.5" thickBot="1" x14ac:dyDescent="0.25">
      <c r="A16" s="33" t="s">
        <v>12</v>
      </c>
      <c r="B16" s="34">
        <v>13603</v>
      </c>
      <c r="C16" s="34">
        <v>14883277.720634105</v>
      </c>
      <c r="D16" s="34">
        <v>7714</v>
      </c>
      <c r="E16" s="20"/>
      <c r="F16" s="60" t="s">
        <v>12</v>
      </c>
      <c r="G16" s="109">
        <v>10361</v>
      </c>
      <c r="H16" s="109">
        <v>9144254.8187716622</v>
      </c>
      <c r="I16" s="110">
        <v>7412</v>
      </c>
      <c r="K16" s="9" t="s">
        <v>12</v>
      </c>
      <c r="L16" s="116">
        <v>0.31290415983013231</v>
      </c>
      <c r="M16" s="116">
        <v>0.62760968669433459</v>
      </c>
      <c r="N16" s="117">
        <v>4.0744738262277425E-2</v>
      </c>
    </row>
    <row r="17" spans="1:18" ht="13.5" thickBot="1" x14ac:dyDescent="0.25">
      <c r="B17" s="162"/>
      <c r="C17" s="162"/>
      <c r="D17" s="162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5">
        <v>13308</v>
      </c>
      <c r="C18" s="85">
        <v>14669934.517378319</v>
      </c>
      <c r="D18" s="85">
        <v>10778</v>
      </c>
      <c r="E18" s="20"/>
      <c r="F18" s="65" t="s">
        <v>13</v>
      </c>
      <c r="G18" s="66">
        <v>12975</v>
      </c>
      <c r="H18" s="66">
        <v>15362342.304851919</v>
      </c>
      <c r="I18" s="67">
        <v>10277</v>
      </c>
      <c r="K18" s="107" t="s">
        <v>13</v>
      </c>
      <c r="L18" s="108">
        <v>2.5664739884392995E-2</v>
      </c>
      <c r="M18" s="108">
        <v>-4.5071758832955777E-2</v>
      </c>
      <c r="N18" s="120">
        <v>4.8749635107521616E-2</v>
      </c>
    </row>
    <row r="19" spans="1:18" ht="13.5" thickBot="1" x14ac:dyDescent="0.25">
      <c r="A19" s="38" t="s">
        <v>14</v>
      </c>
      <c r="B19" s="34">
        <v>795</v>
      </c>
      <c r="C19" s="34">
        <v>1468310.6381655978</v>
      </c>
      <c r="D19" s="34">
        <v>468</v>
      </c>
      <c r="E19" s="20"/>
      <c r="F19" s="68" t="s">
        <v>14</v>
      </c>
      <c r="G19" s="132">
        <v>758</v>
      </c>
      <c r="H19" s="132">
        <v>1321995.8616785074</v>
      </c>
      <c r="I19" s="133">
        <v>415</v>
      </c>
      <c r="K19" s="10" t="s">
        <v>14</v>
      </c>
      <c r="L19" s="137">
        <v>4.8812664907651682E-2</v>
      </c>
      <c r="M19" s="137">
        <v>0.11067718192500076</v>
      </c>
      <c r="N19" s="139">
        <v>0.12771084337349392</v>
      </c>
    </row>
    <row r="20" spans="1:18" ht="13.5" thickBot="1" x14ac:dyDescent="0.25">
      <c r="A20" s="39" t="s">
        <v>15</v>
      </c>
      <c r="B20" s="34">
        <v>607</v>
      </c>
      <c r="C20" s="34">
        <v>528429.52871613263</v>
      </c>
      <c r="D20" s="34">
        <v>525</v>
      </c>
      <c r="E20" s="20"/>
      <c r="F20" s="68" t="s">
        <v>15</v>
      </c>
      <c r="G20" s="132">
        <v>1025</v>
      </c>
      <c r="H20" s="132">
        <v>954786.42307431111</v>
      </c>
      <c r="I20" s="133">
        <v>890</v>
      </c>
      <c r="K20" s="11" t="s">
        <v>15</v>
      </c>
      <c r="L20" s="137">
        <v>-0.40780487804878052</v>
      </c>
      <c r="M20" s="137">
        <v>-0.44654687588178565</v>
      </c>
      <c r="N20" s="139">
        <v>-0.4101123595505618</v>
      </c>
    </row>
    <row r="21" spans="1:18" ht="13.5" thickBot="1" x14ac:dyDescent="0.25">
      <c r="A21" s="40" t="s">
        <v>16</v>
      </c>
      <c r="B21" s="34">
        <v>11906</v>
      </c>
      <c r="C21" s="34">
        <v>12673194.350496588</v>
      </c>
      <c r="D21" s="34">
        <v>9785</v>
      </c>
      <c r="E21" s="20"/>
      <c r="F21" s="69" t="s">
        <v>16</v>
      </c>
      <c r="G21" s="134">
        <v>11192</v>
      </c>
      <c r="H21" s="134">
        <v>13085560.020099102</v>
      </c>
      <c r="I21" s="135">
        <v>8972</v>
      </c>
      <c r="K21" s="12" t="s">
        <v>16</v>
      </c>
      <c r="L21" s="138">
        <v>6.379556826304511E-2</v>
      </c>
      <c r="M21" s="138">
        <v>-3.1513031843431238E-2</v>
      </c>
      <c r="N21" s="140">
        <v>9.0615247436468982E-2</v>
      </c>
    </row>
    <row r="22" spans="1:18" ht="13.5" thickBot="1" x14ac:dyDescent="0.25">
      <c r="B22" s="163"/>
      <c r="C22" s="163"/>
      <c r="D22" s="163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3992</v>
      </c>
      <c r="C23" s="85">
        <v>5530266.4375982266</v>
      </c>
      <c r="D23" s="85">
        <v>2699</v>
      </c>
      <c r="E23" s="20"/>
      <c r="F23" s="54" t="s">
        <v>17</v>
      </c>
      <c r="G23" s="51">
        <v>4239</v>
      </c>
      <c r="H23" s="51">
        <v>5489623.4244819125</v>
      </c>
      <c r="I23" s="55">
        <v>2728</v>
      </c>
      <c r="K23" s="101" t="s">
        <v>17</v>
      </c>
      <c r="L23" s="99">
        <v>-5.8268459542344941E-2</v>
      </c>
      <c r="M23" s="99">
        <v>7.4036067638190151E-3</v>
      </c>
      <c r="N23" s="99">
        <v>-1.0630498533724331E-2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3992</v>
      </c>
      <c r="C24" s="34">
        <v>5530266.4375982266</v>
      </c>
      <c r="D24" s="34">
        <v>2699</v>
      </c>
      <c r="E24" s="20"/>
      <c r="F24" s="71" t="s">
        <v>18</v>
      </c>
      <c r="G24" s="61">
        <v>4239</v>
      </c>
      <c r="H24" s="61">
        <v>5489623.4244819125</v>
      </c>
      <c r="I24" s="62">
        <v>2728</v>
      </c>
      <c r="K24" s="13" t="s">
        <v>18</v>
      </c>
      <c r="L24" s="104">
        <v>-5.8268459542344941E-2</v>
      </c>
      <c r="M24" s="104">
        <v>7.4036067638190151E-3</v>
      </c>
      <c r="N24" s="105">
        <v>-1.0630498533724331E-2</v>
      </c>
    </row>
    <row r="25" spans="1:18" ht="13.5" thickBot="1" x14ac:dyDescent="0.25">
      <c r="B25" s="163"/>
      <c r="C25" s="163"/>
      <c r="D25" s="163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991</v>
      </c>
      <c r="C26" s="85">
        <v>608620.76122030418</v>
      </c>
      <c r="D26" s="85">
        <v>770</v>
      </c>
      <c r="E26" s="20"/>
      <c r="F26" s="50" t="s">
        <v>19</v>
      </c>
      <c r="G26" s="51">
        <v>1677</v>
      </c>
      <c r="H26" s="51">
        <v>859882.19155278208</v>
      </c>
      <c r="I26" s="55">
        <v>1354</v>
      </c>
      <c r="K26" s="98" t="s">
        <v>19</v>
      </c>
      <c r="L26" s="99">
        <v>-0.40906380441264167</v>
      </c>
      <c r="M26" s="99">
        <v>-0.29220448196368387</v>
      </c>
      <c r="N26" s="99">
        <v>-0.43131462333825699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991</v>
      </c>
      <c r="C27" s="34">
        <v>608620.76122030418</v>
      </c>
      <c r="D27" s="34">
        <v>770</v>
      </c>
      <c r="E27" s="20"/>
      <c r="F27" s="72" t="s">
        <v>20</v>
      </c>
      <c r="G27" s="61">
        <v>1677</v>
      </c>
      <c r="H27" s="61">
        <v>859882.19155278208</v>
      </c>
      <c r="I27" s="62">
        <v>1354</v>
      </c>
      <c r="K27" s="14" t="s">
        <v>20</v>
      </c>
      <c r="L27" s="104">
        <v>-0.40906380441264167</v>
      </c>
      <c r="M27" s="104">
        <v>-0.29220448196368387</v>
      </c>
      <c r="N27" s="105">
        <v>-0.43131462333825699</v>
      </c>
    </row>
    <row r="28" spans="1:18" ht="13.5" thickBot="1" x14ac:dyDescent="0.25">
      <c r="B28" s="161"/>
      <c r="C28" s="161"/>
      <c r="D28" s="161"/>
      <c r="E28" s="20"/>
      <c r="F28" s="63"/>
      <c r="G28" s="122"/>
      <c r="H28" s="122"/>
      <c r="I28" s="122"/>
      <c r="L28" s="100"/>
      <c r="M28" s="100"/>
      <c r="N28" s="100"/>
    </row>
    <row r="29" spans="1:18" ht="13.5" thickBot="1" x14ac:dyDescent="0.25">
      <c r="A29" s="84" t="s">
        <v>21</v>
      </c>
      <c r="B29" s="85">
        <v>4719</v>
      </c>
      <c r="C29" s="85">
        <v>3084555.3890524497</v>
      </c>
      <c r="D29" s="85">
        <v>3296</v>
      </c>
      <c r="E29" s="20"/>
      <c r="F29" s="50" t="s">
        <v>21</v>
      </c>
      <c r="G29" s="51">
        <v>14586</v>
      </c>
      <c r="H29" s="51">
        <v>8007962.9272376839</v>
      </c>
      <c r="I29" s="55">
        <v>11098</v>
      </c>
      <c r="K29" s="98" t="s">
        <v>21</v>
      </c>
      <c r="L29" s="99">
        <v>-0.67647058823529416</v>
      </c>
      <c r="M29" s="99">
        <v>-0.61481397740230859</v>
      </c>
      <c r="N29" s="99">
        <v>-0.70300955127049924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4">
        <v>2324</v>
      </c>
      <c r="C30" s="34">
        <v>1330911.7401512177</v>
      </c>
      <c r="D30" s="34">
        <v>1732</v>
      </c>
      <c r="E30" s="20"/>
      <c r="F30" s="73" t="s">
        <v>22</v>
      </c>
      <c r="G30" s="57">
        <v>6532</v>
      </c>
      <c r="H30" s="57">
        <v>3833156.5207539508</v>
      </c>
      <c r="I30" s="58">
        <v>4880</v>
      </c>
      <c r="K30" s="15" t="s">
        <v>22</v>
      </c>
      <c r="L30" s="102">
        <v>-0.64421310471524795</v>
      </c>
      <c r="M30" s="102">
        <v>-0.65278961791796641</v>
      </c>
      <c r="N30" s="103">
        <v>-0.64508196721311473</v>
      </c>
    </row>
    <row r="31" spans="1:18" ht="13.5" thickBot="1" x14ac:dyDescent="0.25">
      <c r="A31" s="94" t="s">
        <v>23</v>
      </c>
      <c r="B31" s="34">
        <v>2395</v>
      </c>
      <c r="C31" s="34">
        <v>1753643.6489012318</v>
      </c>
      <c r="D31" s="34">
        <v>1564</v>
      </c>
      <c r="E31" s="20"/>
      <c r="F31" s="73" t="s">
        <v>23</v>
      </c>
      <c r="G31" s="74">
        <v>8054</v>
      </c>
      <c r="H31" s="74">
        <v>4174806.4064837336</v>
      </c>
      <c r="I31" s="75">
        <v>6218</v>
      </c>
      <c r="K31" s="16" t="s">
        <v>23</v>
      </c>
      <c r="L31" s="104">
        <v>-0.70263223243109008</v>
      </c>
      <c r="M31" s="104">
        <v>-0.57994611530304385</v>
      </c>
      <c r="N31" s="105">
        <v>-0.74847217754905115</v>
      </c>
    </row>
    <row r="32" spans="1:18" ht="13.5" thickBot="1" x14ac:dyDescent="0.25">
      <c r="B32" s="163"/>
      <c r="C32" s="163"/>
      <c r="D32" s="163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9495</v>
      </c>
      <c r="C33" s="85">
        <v>8198290.6727040736</v>
      </c>
      <c r="D33" s="85">
        <v>6898</v>
      </c>
      <c r="E33" s="20"/>
      <c r="F33" s="54" t="s">
        <v>24</v>
      </c>
      <c r="G33" s="51">
        <v>10296</v>
      </c>
      <c r="H33" s="51">
        <v>7872690.935999996</v>
      </c>
      <c r="I33" s="55">
        <v>8031</v>
      </c>
      <c r="K33" s="101" t="s">
        <v>24</v>
      </c>
      <c r="L33" s="99">
        <v>-7.7797202797202814E-2</v>
      </c>
      <c r="M33" s="99">
        <v>4.1358125112620048E-2</v>
      </c>
      <c r="N33" s="99">
        <v>-0.14107832150417132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9495</v>
      </c>
      <c r="C34" s="34">
        <v>8198290.6727040736</v>
      </c>
      <c r="D34" s="34">
        <v>6898</v>
      </c>
      <c r="E34" s="20"/>
      <c r="F34" s="71" t="s">
        <v>25</v>
      </c>
      <c r="G34" s="61">
        <v>10296</v>
      </c>
      <c r="H34" s="61">
        <v>7872690.935999996</v>
      </c>
      <c r="I34" s="62">
        <v>8031</v>
      </c>
      <c r="K34" s="13" t="s">
        <v>25</v>
      </c>
      <c r="L34" s="104">
        <v>-7.7797202797202814E-2</v>
      </c>
      <c r="M34" s="104">
        <v>4.1358125112620048E-2</v>
      </c>
      <c r="N34" s="105">
        <v>-0.14107832150417132</v>
      </c>
    </row>
    <row r="35" spans="1:18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8" ht="13.5" thickBot="1" x14ac:dyDescent="0.25">
      <c r="A36" s="84" t="s">
        <v>26</v>
      </c>
      <c r="B36" s="85">
        <v>25385</v>
      </c>
      <c r="C36" s="85">
        <v>20089698.632719561</v>
      </c>
      <c r="D36" s="85">
        <v>17749</v>
      </c>
      <c r="E36" s="20"/>
      <c r="F36" s="50" t="s">
        <v>26</v>
      </c>
      <c r="G36" s="51">
        <v>16731</v>
      </c>
      <c r="H36" s="51">
        <v>18016426.425046526</v>
      </c>
      <c r="I36" s="55">
        <v>11888</v>
      </c>
      <c r="K36" s="98" t="s">
        <v>26</v>
      </c>
      <c r="L36" s="99">
        <v>0.5172434403203634</v>
      </c>
      <c r="M36" s="99">
        <v>0.11507677264958405</v>
      </c>
      <c r="N36" s="114">
        <v>0.49301816958277245</v>
      </c>
    </row>
    <row r="37" spans="1:18" ht="13.5" thickBot="1" x14ac:dyDescent="0.25">
      <c r="A37" s="38" t="s">
        <v>27</v>
      </c>
      <c r="B37" s="34">
        <v>1204</v>
      </c>
      <c r="C37" s="34">
        <v>1182335.3633925058</v>
      </c>
      <c r="D37" s="34">
        <v>797</v>
      </c>
      <c r="E37" s="20"/>
      <c r="F37" s="73" t="s">
        <v>27</v>
      </c>
      <c r="G37" s="112">
        <v>1033</v>
      </c>
      <c r="H37" s="112">
        <v>1171228.065701894</v>
      </c>
      <c r="I37" s="112">
        <v>741</v>
      </c>
      <c r="K37" s="10" t="s">
        <v>27</v>
      </c>
      <c r="L37" s="102">
        <v>0.16553727008712493</v>
      </c>
      <c r="M37" s="102">
        <v>9.4834627139466221E-3</v>
      </c>
      <c r="N37" s="103">
        <v>7.5573549257759831E-2</v>
      </c>
    </row>
    <row r="38" spans="1:18" ht="13.5" thickBot="1" x14ac:dyDescent="0.25">
      <c r="A38" s="39" t="s">
        <v>28</v>
      </c>
      <c r="B38" s="34">
        <v>1869</v>
      </c>
      <c r="C38" s="34">
        <v>2534417.4519555364</v>
      </c>
      <c r="D38" s="34">
        <v>992</v>
      </c>
      <c r="E38" s="20"/>
      <c r="F38" s="68" t="s">
        <v>28</v>
      </c>
      <c r="G38" s="112">
        <v>1486</v>
      </c>
      <c r="H38" s="112">
        <v>2098716.577007398</v>
      </c>
      <c r="I38" s="112">
        <v>738</v>
      </c>
      <c r="K38" s="11" t="s">
        <v>28</v>
      </c>
      <c r="L38" s="113">
        <v>0.25773889636608338</v>
      </c>
      <c r="M38" s="113">
        <v>0.20760348477802237</v>
      </c>
      <c r="N38" s="115">
        <v>0.34417344173441733</v>
      </c>
    </row>
    <row r="39" spans="1:18" ht="13.5" thickBot="1" x14ac:dyDescent="0.25">
      <c r="A39" s="39" t="s">
        <v>29</v>
      </c>
      <c r="B39" s="34">
        <v>1793</v>
      </c>
      <c r="C39" s="34">
        <v>1536904.1364343422</v>
      </c>
      <c r="D39" s="34">
        <v>1411</v>
      </c>
      <c r="E39" s="20"/>
      <c r="F39" s="68" t="s">
        <v>29</v>
      </c>
      <c r="G39" s="112">
        <v>1243</v>
      </c>
      <c r="H39" s="112">
        <v>1387484.4829237438</v>
      </c>
      <c r="I39" s="112">
        <v>882</v>
      </c>
      <c r="K39" s="11" t="s">
        <v>29</v>
      </c>
      <c r="L39" s="113">
        <v>0.44247787610619471</v>
      </c>
      <c r="M39" s="113">
        <v>0.10769104472846958</v>
      </c>
      <c r="N39" s="115">
        <v>0.59977324263038545</v>
      </c>
    </row>
    <row r="40" spans="1:18" ht="13.5" thickBot="1" x14ac:dyDescent="0.25">
      <c r="A40" s="39" t="s">
        <v>30</v>
      </c>
      <c r="B40" s="34">
        <v>11264</v>
      </c>
      <c r="C40" s="34">
        <v>8215582.7394215502</v>
      </c>
      <c r="D40" s="34">
        <v>8775</v>
      </c>
      <c r="E40" s="20"/>
      <c r="F40" s="68" t="s">
        <v>30</v>
      </c>
      <c r="G40" s="112">
        <v>6940</v>
      </c>
      <c r="H40" s="112">
        <v>7612799.394181327</v>
      </c>
      <c r="I40" s="112">
        <v>5701</v>
      </c>
      <c r="K40" s="11" t="s">
        <v>30</v>
      </c>
      <c r="L40" s="113">
        <v>0.62305475504322771</v>
      </c>
      <c r="M40" s="113">
        <v>7.9180248162186828E-2</v>
      </c>
      <c r="N40" s="115">
        <v>0.53920364848272229</v>
      </c>
    </row>
    <row r="41" spans="1:18" ht="13.5" thickBot="1" x14ac:dyDescent="0.25">
      <c r="A41" s="40" t="s">
        <v>31</v>
      </c>
      <c r="B41" s="34">
        <v>9255</v>
      </c>
      <c r="C41" s="34">
        <v>6620458.9415156255</v>
      </c>
      <c r="D41" s="34">
        <v>5774</v>
      </c>
      <c r="E41" s="20"/>
      <c r="F41" s="69" t="s">
        <v>31</v>
      </c>
      <c r="G41" s="112">
        <v>6029</v>
      </c>
      <c r="H41" s="112">
        <v>5746197.9052321641</v>
      </c>
      <c r="I41" s="112">
        <v>3826</v>
      </c>
      <c r="K41" s="12" t="s">
        <v>31</v>
      </c>
      <c r="L41" s="118">
        <v>0.53508044451816228</v>
      </c>
      <c r="M41" s="118">
        <v>0.15214600170443293</v>
      </c>
      <c r="N41" s="119">
        <v>0.50914793518034496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18882</v>
      </c>
      <c r="C43" s="85">
        <v>17184809.318373412</v>
      </c>
      <c r="D43" s="85">
        <v>14804</v>
      </c>
      <c r="E43" s="20"/>
      <c r="F43" s="50" t="s">
        <v>32</v>
      </c>
      <c r="G43" s="51">
        <v>20689</v>
      </c>
      <c r="H43" s="51">
        <v>19346704.269822888</v>
      </c>
      <c r="I43" s="55">
        <v>16700</v>
      </c>
      <c r="K43" s="98" t="s">
        <v>32</v>
      </c>
      <c r="L43" s="99">
        <v>-8.7341099134805922E-2</v>
      </c>
      <c r="M43" s="99">
        <v>-0.11174486989092058</v>
      </c>
      <c r="N43" s="99">
        <v>-0.11353293413173648</v>
      </c>
    </row>
    <row r="44" spans="1:18" ht="13.5" thickBot="1" x14ac:dyDescent="0.25">
      <c r="A44" s="38" t="s">
        <v>33</v>
      </c>
      <c r="B44" s="128">
        <v>556</v>
      </c>
      <c r="C44" s="128">
        <v>220515.31343847365</v>
      </c>
      <c r="D44" s="129">
        <v>520</v>
      </c>
      <c r="E44" s="20"/>
      <c r="F44" s="76" t="s">
        <v>33</v>
      </c>
      <c r="G44" s="142">
        <v>884</v>
      </c>
      <c r="H44" s="142">
        <v>594033.11570109241</v>
      </c>
      <c r="I44" s="143">
        <v>748</v>
      </c>
      <c r="K44" s="10" t="s">
        <v>33</v>
      </c>
      <c r="L44" s="153">
        <v>-0.37104072398190047</v>
      </c>
      <c r="M44" s="153">
        <v>-0.62878279407333026</v>
      </c>
      <c r="N44" s="154">
        <v>-0.30481283422459893</v>
      </c>
    </row>
    <row r="45" spans="1:18" ht="13.5" thickBot="1" x14ac:dyDescent="0.25">
      <c r="A45" s="39" t="s">
        <v>34</v>
      </c>
      <c r="B45" s="128">
        <v>2620</v>
      </c>
      <c r="C45" s="128">
        <v>3156541.1692208517</v>
      </c>
      <c r="D45" s="129">
        <v>2025</v>
      </c>
      <c r="E45" s="20"/>
      <c r="F45" s="77" t="s">
        <v>34</v>
      </c>
      <c r="G45" s="142">
        <v>2958</v>
      </c>
      <c r="H45" s="142">
        <v>3604015.4864733382</v>
      </c>
      <c r="I45" s="143">
        <v>2341</v>
      </c>
      <c r="K45" s="11" t="s">
        <v>34</v>
      </c>
      <c r="L45" s="137">
        <v>-0.11426639621365786</v>
      </c>
      <c r="M45" s="137">
        <v>-0.12415993186820529</v>
      </c>
      <c r="N45" s="139">
        <v>-0.13498504912430587</v>
      </c>
    </row>
    <row r="46" spans="1:18" ht="13.5" thickBot="1" x14ac:dyDescent="0.25">
      <c r="A46" s="39" t="s">
        <v>35</v>
      </c>
      <c r="B46" s="128">
        <v>1541</v>
      </c>
      <c r="C46" s="128">
        <v>1066206.6304201877</v>
      </c>
      <c r="D46" s="129">
        <v>961</v>
      </c>
      <c r="E46" s="20"/>
      <c r="F46" s="77" t="s">
        <v>35</v>
      </c>
      <c r="G46" s="142">
        <v>1234</v>
      </c>
      <c r="H46" s="142">
        <v>974979.10456033947</v>
      </c>
      <c r="I46" s="143">
        <v>920</v>
      </c>
      <c r="K46" s="11" t="s">
        <v>35</v>
      </c>
      <c r="L46" s="137">
        <v>0.24878444084278772</v>
      </c>
      <c r="M46" s="137">
        <v>9.3568698480965606E-2</v>
      </c>
      <c r="N46" s="139">
        <v>4.4565217391304257E-2</v>
      </c>
    </row>
    <row r="47" spans="1:18" ht="13.5" thickBot="1" x14ac:dyDescent="0.25">
      <c r="A47" s="39" t="s">
        <v>36</v>
      </c>
      <c r="B47" s="128">
        <v>3847</v>
      </c>
      <c r="C47" s="128">
        <v>3680864.4396074209</v>
      </c>
      <c r="D47" s="129">
        <v>3313</v>
      </c>
      <c r="E47" s="20"/>
      <c r="F47" s="77" t="s">
        <v>36</v>
      </c>
      <c r="G47" s="142">
        <v>4907</v>
      </c>
      <c r="H47" s="142">
        <v>4776808.6297999276</v>
      </c>
      <c r="I47" s="143">
        <v>4316</v>
      </c>
      <c r="K47" s="11" t="s">
        <v>36</v>
      </c>
      <c r="L47" s="137">
        <v>-0.21601793356429588</v>
      </c>
      <c r="M47" s="137">
        <v>-0.22943020646787127</v>
      </c>
      <c r="N47" s="139">
        <v>-0.23239110287303055</v>
      </c>
    </row>
    <row r="48" spans="1:18" ht="13.5" thickBot="1" x14ac:dyDescent="0.25">
      <c r="A48" s="39" t="s">
        <v>37</v>
      </c>
      <c r="B48" s="128">
        <v>1811</v>
      </c>
      <c r="C48" s="128">
        <v>1972992.360339694</v>
      </c>
      <c r="D48" s="129">
        <v>959</v>
      </c>
      <c r="E48" s="20"/>
      <c r="F48" s="77" t="s">
        <v>37</v>
      </c>
      <c r="G48" s="142">
        <v>1519</v>
      </c>
      <c r="H48" s="142">
        <v>1556624.0888037637</v>
      </c>
      <c r="I48" s="143">
        <v>893</v>
      </c>
      <c r="K48" s="11" t="s">
        <v>37</v>
      </c>
      <c r="L48" s="137">
        <v>0.19223173140223837</v>
      </c>
      <c r="M48" s="137">
        <v>0.26748158051177362</v>
      </c>
      <c r="N48" s="139">
        <v>7.3908174692049355E-2</v>
      </c>
    </row>
    <row r="49" spans="1:20" ht="13.5" thickBot="1" x14ac:dyDescent="0.25">
      <c r="A49" s="39" t="s">
        <v>38</v>
      </c>
      <c r="B49" s="128">
        <v>2221</v>
      </c>
      <c r="C49" s="128">
        <v>1561220.067146031</v>
      </c>
      <c r="D49" s="129">
        <v>2004</v>
      </c>
      <c r="E49" s="20"/>
      <c r="F49" s="77" t="s">
        <v>38</v>
      </c>
      <c r="G49" s="142">
        <v>2199</v>
      </c>
      <c r="H49" s="142">
        <v>1513799.1775198283</v>
      </c>
      <c r="I49" s="143">
        <v>1901</v>
      </c>
      <c r="K49" s="11" t="s">
        <v>38</v>
      </c>
      <c r="L49" s="137">
        <v>1.0004547521600626E-2</v>
      </c>
      <c r="M49" s="137">
        <v>3.1325746724143233E-2</v>
      </c>
      <c r="N49" s="139">
        <v>5.4182009468700665E-2</v>
      </c>
    </row>
    <row r="50" spans="1:20" ht="13.5" thickBot="1" x14ac:dyDescent="0.25">
      <c r="A50" s="39" t="s">
        <v>39</v>
      </c>
      <c r="B50" s="128">
        <v>743</v>
      </c>
      <c r="C50" s="128">
        <v>970166.23137913912</v>
      </c>
      <c r="D50" s="129">
        <v>548</v>
      </c>
      <c r="E50" s="20"/>
      <c r="F50" s="77" t="s">
        <v>39</v>
      </c>
      <c r="G50" s="142">
        <v>628</v>
      </c>
      <c r="H50" s="142">
        <v>1001182.0278185793</v>
      </c>
      <c r="I50" s="143">
        <v>430</v>
      </c>
      <c r="K50" s="11" t="s">
        <v>39</v>
      </c>
      <c r="L50" s="137">
        <v>0.18312101910828016</v>
      </c>
      <c r="M50" s="137">
        <v>-3.097917818902407E-2</v>
      </c>
      <c r="N50" s="139">
        <v>0.27441860465116275</v>
      </c>
    </row>
    <row r="51" spans="1:20" ht="13.5" thickBot="1" x14ac:dyDescent="0.25">
      <c r="A51" s="39" t="s">
        <v>40</v>
      </c>
      <c r="B51" s="128">
        <v>4491</v>
      </c>
      <c r="C51" s="128">
        <v>3700702.5929448553</v>
      </c>
      <c r="D51" s="129">
        <v>3668</v>
      </c>
      <c r="E51" s="20"/>
      <c r="F51" s="77" t="s">
        <v>40</v>
      </c>
      <c r="G51" s="142">
        <v>5320</v>
      </c>
      <c r="H51" s="142">
        <v>4438061.1487900922</v>
      </c>
      <c r="I51" s="143">
        <v>4291</v>
      </c>
      <c r="K51" s="11" t="s">
        <v>40</v>
      </c>
      <c r="L51" s="137">
        <v>-0.15582706766917298</v>
      </c>
      <c r="M51" s="137">
        <v>-0.16614429840522948</v>
      </c>
      <c r="N51" s="139">
        <v>-0.14518760195758562</v>
      </c>
    </row>
    <row r="52" spans="1:20" ht="13.5" thickBot="1" x14ac:dyDescent="0.25">
      <c r="A52" s="40" t="s">
        <v>41</v>
      </c>
      <c r="B52" s="130">
        <v>1052</v>
      </c>
      <c r="C52" s="130">
        <v>855600.51387675968</v>
      </c>
      <c r="D52" s="131">
        <v>806</v>
      </c>
      <c r="E52" s="20"/>
      <c r="F52" s="78" t="s">
        <v>41</v>
      </c>
      <c r="G52" s="144">
        <v>1040</v>
      </c>
      <c r="H52" s="144">
        <v>887201.49035592587</v>
      </c>
      <c r="I52" s="145">
        <v>860</v>
      </c>
      <c r="K52" s="12" t="s">
        <v>41</v>
      </c>
      <c r="L52" s="138">
        <v>1.1538461538461497E-2</v>
      </c>
      <c r="M52" s="138">
        <v>-3.5618714376244531E-2</v>
      </c>
      <c r="N52" s="140">
        <v>-6.2790697674418583E-2</v>
      </c>
    </row>
    <row r="53" spans="1:20" ht="13.5" thickBot="1" x14ac:dyDescent="0.25">
      <c r="B53" s="111"/>
      <c r="C53" s="111"/>
      <c r="D53" s="111"/>
      <c r="E53" s="20"/>
      <c r="F53" s="63"/>
      <c r="G53" s="141"/>
      <c r="H53" s="141"/>
      <c r="I53" s="141"/>
      <c r="L53" s="100"/>
      <c r="M53" s="100"/>
      <c r="N53" s="100"/>
    </row>
    <row r="54" spans="1:20" ht="13.5" thickBot="1" x14ac:dyDescent="0.25">
      <c r="A54" s="84" t="s">
        <v>42</v>
      </c>
      <c r="B54" s="85">
        <v>54201</v>
      </c>
      <c r="C54" s="85">
        <v>67373812.946229041</v>
      </c>
      <c r="D54" s="85">
        <v>35970</v>
      </c>
      <c r="E54" s="20"/>
      <c r="F54" s="50" t="s">
        <v>42</v>
      </c>
      <c r="G54" s="51">
        <v>60508</v>
      </c>
      <c r="H54" s="51">
        <v>70590725.570740759</v>
      </c>
      <c r="I54" s="55">
        <v>44254</v>
      </c>
      <c r="K54" s="98" t="s">
        <v>42</v>
      </c>
      <c r="L54" s="99">
        <v>-0.10423415085608512</v>
      </c>
      <c r="M54" s="99">
        <v>-4.5571321140309928E-2</v>
      </c>
      <c r="N54" s="99">
        <v>-0.18719211822660098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42013</v>
      </c>
      <c r="C55" s="30">
        <v>53858648.177009739</v>
      </c>
      <c r="D55" s="31">
        <v>27428</v>
      </c>
      <c r="E55" s="20"/>
      <c r="F55" s="73" t="s">
        <v>43</v>
      </c>
      <c r="G55" s="57">
        <v>48996</v>
      </c>
      <c r="H55" s="57">
        <v>57558059.237441443</v>
      </c>
      <c r="I55" s="58">
        <v>35646</v>
      </c>
      <c r="K55" s="10" t="s">
        <v>43</v>
      </c>
      <c r="L55" s="102">
        <v>-0.14252183851742994</v>
      </c>
      <c r="M55" s="102">
        <v>-6.4272685866121781E-2</v>
      </c>
      <c r="N55" s="103">
        <v>-0.2305448016607754</v>
      </c>
      <c r="R55" s="6"/>
      <c r="S55" s="6"/>
      <c r="T55" s="6"/>
    </row>
    <row r="56" spans="1:20" ht="13.5" thickBot="1" x14ac:dyDescent="0.25">
      <c r="A56" s="39" t="s">
        <v>44</v>
      </c>
      <c r="B56" s="30">
        <v>3474</v>
      </c>
      <c r="C56" s="30">
        <v>3286106.2219473799</v>
      </c>
      <c r="D56" s="31">
        <v>2805</v>
      </c>
      <c r="E56" s="20"/>
      <c r="F56" s="68" t="s">
        <v>44</v>
      </c>
      <c r="G56" s="79">
        <v>3511</v>
      </c>
      <c r="H56" s="79">
        <v>3476175.6337740216</v>
      </c>
      <c r="I56" s="80">
        <v>2952</v>
      </c>
      <c r="K56" s="11" t="s">
        <v>44</v>
      </c>
      <c r="L56" s="102">
        <v>-1.0538308174309341E-2</v>
      </c>
      <c r="M56" s="102">
        <v>-5.4677735491830415E-2</v>
      </c>
      <c r="N56" s="103">
        <v>-4.9796747967479682E-2</v>
      </c>
      <c r="R56" s="6"/>
      <c r="S56" s="6"/>
      <c r="T56" s="6"/>
    </row>
    <row r="57" spans="1:20" ht="13.5" thickBot="1" x14ac:dyDescent="0.25">
      <c r="A57" s="39" t="s">
        <v>45</v>
      </c>
      <c r="B57" s="30">
        <v>1788</v>
      </c>
      <c r="C57" s="30">
        <v>2201293.7012630366</v>
      </c>
      <c r="D57" s="31">
        <v>935</v>
      </c>
      <c r="E57" s="20"/>
      <c r="F57" s="68" t="s">
        <v>45</v>
      </c>
      <c r="G57" s="79">
        <v>1797</v>
      </c>
      <c r="H57" s="79">
        <v>2351577.9883828177</v>
      </c>
      <c r="I57" s="80">
        <v>983</v>
      </c>
      <c r="K57" s="11" t="s">
        <v>45</v>
      </c>
      <c r="L57" s="102">
        <v>-5.008347245408995E-3</v>
      </c>
      <c r="M57" s="102">
        <v>-6.3907847352803193E-2</v>
      </c>
      <c r="N57" s="103">
        <v>-4.8830111902339768E-2</v>
      </c>
      <c r="R57" s="6"/>
      <c r="S57" s="6"/>
      <c r="T57" s="6"/>
    </row>
    <row r="58" spans="1:20" ht="13.5" thickBot="1" x14ac:dyDescent="0.25">
      <c r="A58" s="40" t="s">
        <v>46</v>
      </c>
      <c r="B58" s="34">
        <v>6926</v>
      </c>
      <c r="C58" s="34">
        <v>8027764.8460088884</v>
      </c>
      <c r="D58" s="35">
        <v>4802</v>
      </c>
      <c r="E58" s="20"/>
      <c r="F58" s="69" t="s">
        <v>46</v>
      </c>
      <c r="G58" s="74">
        <v>6204</v>
      </c>
      <c r="H58" s="74">
        <v>7204912.7111424822</v>
      </c>
      <c r="I58" s="75">
        <v>4673</v>
      </c>
      <c r="K58" s="12" t="s">
        <v>46</v>
      </c>
      <c r="L58" s="104">
        <v>0.11637653127014835</v>
      </c>
      <c r="M58" s="104">
        <v>0.11420709283456776</v>
      </c>
      <c r="N58" s="105">
        <v>2.7605392681361085E-2</v>
      </c>
    </row>
    <row r="59" spans="1:20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20" ht="13.5" thickBot="1" x14ac:dyDescent="0.25">
      <c r="A60" s="84" t="s">
        <v>47</v>
      </c>
      <c r="B60" s="85">
        <v>35550</v>
      </c>
      <c r="C60" s="85">
        <v>26277173.603360645</v>
      </c>
      <c r="D60" s="85">
        <v>27605</v>
      </c>
      <c r="E60" s="20"/>
      <c r="F60" s="50" t="s">
        <v>47</v>
      </c>
      <c r="G60" s="51">
        <v>29239</v>
      </c>
      <c r="H60" s="51">
        <v>22821645.998825192</v>
      </c>
      <c r="I60" s="55">
        <v>22164</v>
      </c>
      <c r="K60" s="98" t="s">
        <v>47</v>
      </c>
      <c r="L60" s="99">
        <v>0.21584185505660258</v>
      </c>
      <c r="M60" s="99">
        <v>0.15141447749708048</v>
      </c>
      <c r="N60" s="99">
        <v>0.24548817902905617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4713</v>
      </c>
      <c r="C61" s="30">
        <v>3448116.3332203263</v>
      </c>
      <c r="D61" s="31">
        <v>3426</v>
      </c>
      <c r="E61" s="20"/>
      <c r="F61" s="73" t="s">
        <v>48</v>
      </c>
      <c r="G61" s="57">
        <v>5175</v>
      </c>
      <c r="H61" s="57">
        <v>3500170.6218232024</v>
      </c>
      <c r="I61" s="58">
        <v>3943</v>
      </c>
      <c r="K61" s="10" t="s">
        <v>48</v>
      </c>
      <c r="L61" s="102">
        <v>-8.927536231884059E-2</v>
      </c>
      <c r="M61" s="102">
        <v>-1.4871928893501085E-2</v>
      </c>
      <c r="N61" s="103">
        <v>-0.1311184377377631</v>
      </c>
    </row>
    <row r="62" spans="1:20" ht="13.5" thickBot="1" x14ac:dyDescent="0.25">
      <c r="A62" s="39" t="s">
        <v>49</v>
      </c>
      <c r="B62" s="30">
        <v>4216</v>
      </c>
      <c r="C62" s="30">
        <v>5398009.1099137282</v>
      </c>
      <c r="D62" s="31">
        <v>1623</v>
      </c>
      <c r="E62" s="20"/>
      <c r="F62" s="68" t="s">
        <v>49</v>
      </c>
      <c r="G62" s="79">
        <v>2708</v>
      </c>
      <c r="H62" s="79">
        <v>3214551.0090687904</v>
      </c>
      <c r="I62" s="80">
        <v>1261</v>
      </c>
      <c r="K62" s="11" t="s">
        <v>49</v>
      </c>
      <c r="L62" s="102">
        <v>0.55686853766617439</v>
      </c>
      <c r="M62" s="102">
        <v>0.67924201379447213</v>
      </c>
      <c r="N62" s="103">
        <v>0.28707375099127685</v>
      </c>
    </row>
    <row r="63" spans="1:20" ht="13.5" thickBot="1" x14ac:dyDescent="0.25">
      <c r="A63" s="40" t="s">
        <v>50</v>
      </c>
      <c r="B63" s="34">
        <v>26621</v>
      </c>
      <c r="C63" s="34">
        <v>17431048.160226591</v>
      </c>
      <c r="D63" s="35">
        <v>22556</v>
      </c>
      <c r="E63" s="20"/>
      <c r="F63" s="69" t="s">
        <v>50</v>
      </c>
      <c r="G63" s="74">
        <v>21356</v>
      </c>
      <c r="H63" s="74">
        <v>16106924.367933201</v>
      </c>
      <c r="I63" s="75">
        <v>16960</v>
      </c>
      <c r="K63" s="12" t="s">
        <v>50</v>
      </c>
      <c r="L63" s="104">
        <v>0.24653493163513773</v>
      </c>
      <c r="M63" s="104">
        <v>8.2208357228618301E-2</v>
      </c>
      <c r="N63" s="105">
        <v>0.32995283018867916</v>
      </c>
    </row>
    <row r="64" spans="1:20" ht="13.5" thickBot="1" x14ac:dyDescent="0.25">
      <c r="B64" s="111"/>
      <c r="C64" s="111"/>
      <c r="D64" s="111"/>
      <c r="E64" s="20"/>
      <c r="F64" s="63"/>
      <c r="G64" s="111"/>
      <c r="H64" s="111"/>
      <c r="I64" s="111"/>
      <c r="L64" s="100"/>
      <c r="M64" s="100"/>
      <c r="N64" s="100"/>
    </row>
    <row r="65" spans="1:18" ht="13.5" thickBot="1" x14ac:dyDescent="0.25">
      <c r="A65" s="84" t="s">
        <v>51</v>
      </c>
      <c r="B65" s="85">
        <v>3053</v>
      </c>
      <c r="C65" s="85">
        <v>3640781.9842277304</v>
      </c>
      <c r="D65" s="85">
        <v>1604</v>
      </c>
      <c r="E65" s="20"/>
      <c r="F65" s="50" t="s">
        <v>51</v>
      </c>
      <c r="G65" s="51">
        <v>1830</v>
      </c>
      <c r="H65" s="51">
        <v>2060643.5456063373</v>
      </c>
      <c r="I65" s="55">
        <v>1128</v>
      </c>
      <c r="K65" s="98" t="s">
        <v>51</v>
      </c>
      <c r="L65" s="99">
        <v>0.6683060109289618</v>
      </c>
      <c r="M65" s="99">
        <v>0.76681793995401715</v>
      </c>
      <c r="N65" s="99">
        <v>0.42198581560283688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2297</v>
      </c>
      <c r="C66" s="30">
        <v>2688615.1770334952</v>
      </c>
      <c r="D66" s="31">
        <v>973</v>
      </c>
      <c r="E66" s="20"/>
      <c r="F66" s="73" t="s">
        <v>52</v>
      </c>
      <c r="G66" s="57">
        <v>1079</v>
      </c>
      <c r="H66" s="57">
        <v>1264826.6110497308</v>
      </c>
      <c r="I66" s="58">
        <v>529</v>
      </c>
      <c r="K66" s="10" t="s">
        <v>52</v>
      </c>
      <c r="L66" s="102">
        <v>1.1288229842446711</v>
      </c>
      <c r="M66" s="102">
        <v>1.1256788507968731</v>
      </c>
      <c r="N66" s="103">
        <v>0.83931947069943291</v>
      </c>
    </row>
    <row r="67" spans="1:18" ht="13.5" thickBot="1" x14ac:dyDescent="0.25">
      <c r="A67" s="40" t="s">
        <v>53</v>
      </c>
      <c r="B67" s="34">
        <v>756</v>
      </c>
      <c r="C67" s="34">
        <v>952166.80719423527</v>
      </c>
      <c r="D67" s="35">
        <v>631</v>
      </c>
      <c r="E67" s="20"/>
      <c r="F67" s="69" t="s">
        <v>53</v>
      </c>
      <c r="G67" s="74">
        <v>751</v>
      </c>
      <c r="H67" s="74">
        <v>795816.93455660646</v>
      </c>
      <c r="I67" s="75">
        <v>599</v>
      </c>
      <c r="K67" s="12" t="s">
        <v>53</v>
      </c>
      <c r="L67" s="104">
        <v>6.6577896138482195E-3</v>
      </c>
      <c r="M67" s="104">
        <v>0.19646462125707331</v>
      </c>
      <c r="N67" s="105">
        <v>5.3422370617696169E-2</v>
      </c>
    </row>
    <row r="68" spans="1:18" ht="13.5" thickBot="1" x14ac:dyDescent="0.25">
      <c r="B68" s="111"/>
      <c r="C68" s="111"/>
      <c r="D68" s="111"/>
      <c r="E68" s="20"/>
      <c r="F68" s="63"/>
      <c r="G68" s="111"/>
      <c r="H68" s="111"/>
      <c r="I68" s="111"/>
      <c r="L68" s="100"/>
      <c r="M68" s="100"/>
      <c r="N68" s="100"/>
    </row>
    <row r="69" spans="1:18" ht="13.5" thickBot="1" x14ac:dyDescent="0.25">
      <c r="A69" s="84" t="s">
        <v>54</v>
      </c>
      <c r="B69" s="85">
        <v>14214</v>
      </c>
      <c r="C69" s="85">
        <v>11700812.284961551</v>
      </c>
      <c r="D69" s="85">
        <v>11788</v>
      </c>
      <c r="E69" s="20"/>
      <c r="F69" s="50" t="s">
        <v>54</v>
      </c>
      <c r="G69" s="51">
        <v>17287</v>
      </c>
      <c r="H69" s="51">
        <v>15454049.854343431</v>
      </c>
      <c r="I69" s="55">
        <v>14851</v>
      </c>
      <c r="K69" s="98" t="s">
        <v>54</v>
      </c>
      <c r="L69" s="99">
        <v>-0.1777636374153988</v>
      </c>
      <c r="M69" s="99">
        <v>-0.24286433684093589</v>
      </c>
      <c r="N69" s="99">
        <v>-0.20624873745875694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5020</v>
      </c>
      <c r="C70" s="30">
        <v>3594256.5767246569</v>
      </c>
      <c r="D70" s="31">
        <v>3974</v>
      </c>
      <c r="E70" s="20"/>
      <c r="F70" s="73" t="s">
        <v>55</v>
      </c>
      <c r="G70" s="57">
        <v>6693</v>
      </c>
      <c r="H70" s="57">
        <v>4891307.1932073738</v>
      </c>
      <c r="I70" s="58">
        <v>5737</v>
      </c>
      <c r="K70" s="10" t="s">
        <v>55</v>
      </c>
      <c r="L70" s="102">
        <v>-0.24996264754220832</v>
      </c>
      <c r="M70" s="102">
        <v>-0.26517463844510714</v>
      </c>
      <c r="N70" s="103">
        <v>-0.30730346871187031</v>
      </c>
    </row>
    <row r="71" spans="1:18" ht="13.5" thickBot="1" x14ac:dyDescent="0.25">
      <c r="A71" s="39" t="s">
        <v>56</v>
      </c>
      <c r="B71" s="30">
        <v>1057</v>
      </c>
      <c r="C71" s="30">
        <v>660094.44413325936</v>
      </c>
      <c r="D71" s="31">
        <v>793</v>
      </c>
      <c r="E71" s="20"/>
      <c r="F71" s="68" t="s">
        <v>56</v>
      </c>
      <c r="G71" s="79">
        <v>1341</v>
      </c>
      <c r="H71" s="79">
        <v>986008.70596166793</v>
      </c>
      <c r="I71" s="80">
        <v>1115</v>
      </c>
      <c r="K71" s="11" t="s">
        <v>56</v>
      </c>
      <c r="L71" s="102">
        <v>-0.21178225205070844</v>
      </c>
      <c r="M71" s="102">
        <v>-0.33053892917764849</v>
      </c>
      <c r="N71" s="103">
        <v>-0.28878923766816145</v>
      </c>
    </row>
    <row r="72" spans="1:18" ht="13.5" thickBot="1" x14ac:dyDescent="0.25">
      <c r="A72" s="39" t="s">
        <v>57</v>
      </c>
      <c r="B72" s="30">
        <v>1229</v>
      </c>
      <c r="C72" s="30">
        <v>1029954.067164414</v>
      </c>
      <c r="D72" s="31">
        <v>1042</v>
      </c>
      <c r="E72" s="20"/>
      <c r="F72" s="68" t="s">
        <v>57</v>
      </c>
      <c r="G72" s="79">
        <v>1007</v>
      </c>
      <c r="H72" s="79">
        <v>1114201.938766931</v>
      </c>
      <c r="I72" s="80">
        <v>880</v>
      </c>
      <c r="K72" s="11" t="s">
        <v>57</v>
      </c>
      <c r="L72" s="102">
        <v>0.22045680238331689</v>
      </c>
      <c r="M72" s="102">
        <v>-7.5612749063919904E-2</v>
      </c>
      <c r="N72" s="103">
        <v>0.18409090909090908</v>
      </c>
    </row>
    <row r="73" spans="1:18" ht="13.5" thickBot="1" x14ac:dyDescent="0.25">
      <c r="A73" s="40" t="s">
        <v>58</v>
      </c>
      <c r="B73" s="34">
        <v>6908</v>
      </c>
      <c r="C73" s="34">
        <v>6416507.1969392216</v>
      </c>
      <c r="D73" s="35">
        <v>5979</v>
      </c>
      <c r="E73" s="20"/>
      <c r="F73" s="69" t="s">
        <v>58</v>
      </c>
      <c r="G73" s="74">
        <v>8246</v>
      </c>
      <c r="H73" s="74">
        <v>8462532.0164074581</v>
      </c>
      <c r="I73" s="75">
        <v>7119</v>
      </c>
      <c r="K73" s="12" t="s">
        <v>58</v>
      </c>
      <c r="L73" s="104">
        <v>-0.1622604899345137</v>
      </c>
      <c r="M73" s="104">
        <v>-0.24177454401369836</v>
      </c>
      <c r="N73" s="105">
        <v>-0.16013485040033715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47002</v>
      </c>
      <c r="C75" s="85">
        <v>48155240.653149992</v>
      </c>
      <c r="D75" s="85">
        <v>28822</v>
      </c>
      <c r="E75" s="20"/>
      <c r="F75" s="50" t="s">
        <v>59</v>
      </c>
      <c r="G75" s="51">
        <v>47881</v>
      </c>
      <c r="H75" s="51">
        <v>52847158.243894115</v>
      </c>
      <c r="I75" s="55">
        <v>32395</v>
      </c>
      <c r="K75" s="98" t="s">
        <v>59</v>
      </c>
      <c r="L75" s="99">
        <v>-1.8358012572836868E-2</v>
      </c>
      <c r="M75" s="99">
        <v>-8.8782779370851439E-2</v>
      </c>
      <c r="N75" s="99">
        <v>-0.11029479858002778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47002</v>
      </c>
      <c r="C76" s="34">
        <v>48155240.653149992</v>
      </c>
      <c r="D76" s="35">
        <v>28822</v>
      </c>
      <c r="E76" s="20"/>
      <c r="F76" s="72" t="s">
        <v>60</v>
      </c>
      <c r="G76" s="61">
        <v>47881</v>
      </c>
      <c r="H76" s="61">
        <v>52847158.243894115</v>
      </c>
      <c r="I76" s="62">
        <v>32395</v>
      </c>
      <c r="K76" s="14" t="s">
        <v>60</v>
      </c>
      <c r="L76" s="104">
        <v>-1.8358012572836868E-2</v>
      </c>
      <c r="M76" s="104">
        <v>-8.8782779370851439E-2</v>
      </c>
      <c r="N76" s="105">
        <v>-0.11029479858002778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20376</v>
      </c>
      <c r="C78" s="85">
        <v>15568881.559761757</v>
      </c>
      <c r="D78" s="85">
        <v>12782</v>
      </c>
      <c r="E78" s="20"/>
      <c r="F78" s="50" t="s">
        <v>61</v>
      </c>
      <c r="G78" s="51">
        <v>23866</v>
      </c>
      <c r="H78" s="51">
        <v>17322922.770274535</v>
      </c>
      <c r="I78" s="55">
        <v>14694</v>
      </c>
      <c r="K78" s="98" t="s">
        <v>61</v>
      </c>
      <c r="L78" s="99">
        <v>-0.14623313500377111</v>
      </c>
      <c r="M78" s="99">
        <v>-0.10125550022786256</v>
      </c>
      <c r="N78" s="99">
        <v>-0.1301211378794066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20376</v>
      </c>
      <c r="C79" s="34">
        <v>15568881.559761757</v>
      </c>
      <c r="D79" s="35">
        <v>12782</v>
      </c>
      <c r="E79" s="20"/>
      <c r="F79" s="72" t="s">
        <v>62</v>
      </c>
      <c r="G79" s="61">
        <v>23866</v>
      </c>
      <c r="H79" s="61">
        <v>17322922.770274535</v>
      </c>
      <c r="I79" s="62">
        <v>14694</v>
      </c>
      <c r="K79" s="14" t="s">
        <v>62</v>
      </c>
      <c r="L79" s="104">
        <v>-0.14623313500377111</v>
      </c>
      <c r="M79" s="104">
        <v>-0.10125550022786256</v>
      </c>
      <c r="N79" s="105">
        <v>-0.1301211378794066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7929</v>
      </c>
      <c r="C81" s="85">
        <v>7981651.795560698</v>
      </c>
      <c r="D81" s="85">
        <v>6635</v>
      </c>
      <c r="E81" s="20"/>
      <c r="F81" s="50" t="s">
        <v>63</v>
      </c>
      <c r="G81" s="51">
        <v>8485</v>
      </c>
      <c r="H81" s="51">
        <v>10334697.229365772</v>
      </c>
      <c r="I81" s="55">
        <v>6775</v>
      </c>
      <c r="K81" s="98" t="s">
        <v>63</v>
      </c>
      <c r="L81" s="99">
        <v>-6.5527401296405441E-2</v>
      </c>
      <c r="M81" s="99">
        <v>-0.22768402223907991</v>
      </c>
      <c r="N81" s="99">
        <v>-2.0664206642066474E-2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7929</v>
      </c>
      <c r="C82" s="34">
        <v>7981651.795560698</v>
      </c>
      <c r="D82" s="35">
        <v>6635</v>
      </c>
      <c r="E82" s="20"/>
      <c r="F82" s="72" t="s">
        <v>64</v>
      </c>
      <c r="G82" s="61">
        <v>8485</v>
      </c>
      <c r="H82" s="61">
        <v>10334697.229365772</v>
      </c>
      <c r="I82" s="62">
        <v>6775</v>
      </c>
      <c r="K82" s="14" t="s">
        <v>64</v>
      </c>
      <c r="L82" s="104">
        <v>-6.5527401296405441E-2</v>
      </c>
      <c r="M82" s="104">
        <v>-0.22768402223907991</v>
      </c>
      <c r="N82" s="105">
        <v>-2.0664206642066474E-2</v>
      </c>
    </row>
    <row r="83" spans="1:18" ht="13.5" thickBot="1" x14ac:dyDescent="0.25">
      <c r="B83" s="111"/>
      <c r="C83" s="111"/>
      <c r="D83" s="111"/>
      <c r="E83" s="111"/>
      <c r="F83" s="63"/>
      <c r="G83" s="111"/>
      <c r="H83" s="111"/>
      <c r="I83" s="111"/>
      <c r="L83" s="100"/>
      <c r="M83" s="100"/>
      <c r="N83" s="100"/>
    </row>
    <row r="84" spans="1:18" ht="13.5" thickBot="1" x14ac:dyDescent="0.25">
      <c r="A84" s="84" t="s">
        <v>65</v>
      </c>
      <c r="B84" s="85">
        <v>10593</v>
      </c>
      <c r="C84" s="85">
        <v>11544629.931577653</v>
      </c>
      <c r="D84" s="85">
        <v>8371</v>
      </c>
      <c r="E84" s="20"/>
      <c r="F84" s="50" t="s">
        <v>65</v>
      </c>
      <c r="G84" s="51">
        <v>13622</v>
      </c>
      <c r="H84" s="51">
        <v>13097109.67799025</v>
      </c>
      <c r="I84" s="55">
        <v>11153</v>
      </c>
      <c r="K84" s="98" t="s">
        <v>65</v>
      </c>
      <c r="L84" s="99">
        <v>-0.22236088680076349</v>
      </c>
      <c r="M84" s="99">
        <v>-0.11853605754111896</v>
      </c>
      <c r="N84" s="99">
        <v>-0.24943961266027082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3186</v>
      </c>
      <c r="C85" s="30">
        <v>2917439.3939262838</v>
      </c>
      <c r="D85" s="31">
        <v>2519</v>
      </c>
      <c r="E85" s="20"/>
      <c r="F85" s="73" t="s">
        <v>66</v>
      </c>
      <c r="G85" s="57">
        <v>3265</v>
      </c>
      <c r="H85" s="57">
        <v>3803249.1775799342</v>
      </c>
      <c r="I85" s="58">
        <v>2619</v>
      </c>
      <c r="K85" s="10" t="s">
        <v>66</v>
      </c>
      <c r="L85" s="102">
        <v>-2.4196018376722805E-2</v>
      </c>
      <c r="M85" s="102">
        <v>-0.23290868998946446</v>
      </c>
      <c r="N85" s="103">
        <v>-3.8182512409316582E-2</v>
      </c>
    </row>
    <row r="86" spans="1:18" ht="13.5" thickBot="1" x14ac:dyDescent="0.25">
      <c r="A86" s="39" t="s">
        <v>67</v>
      </c>
      <c r="B86" s="30">
        <v>1728</v>
      </c>
      <c r="C86" s="30">
        <v>2179959.7435987028</v>
      </c>
      <c r="D86" s="31">
        <v>1298</v>
      </c>
      <c r="E86" s="20"/>
      <c r="F86" s="68" t="s">
        <v>67</v>
      </c>
      <c r="G86" s="79">
        <v>2284</v>
      </c>
      <c r="H86" s="79">
        <v>2149220.3011546941</v>
      </c>
      <c r="I86" s="80">
        <v>1896</v>
      </c>
      <c r="K86" s="11" t="s">
        <v>67</v>
      </c>
      <c r="L86" s="102">
        <v>-0.24343257443082311</v>
      </c>
      <c r="M86" s="102">
        <v>1.4302601937778769E-2</v>
      </c>
      <c r="N86" s="103">
        <v>-0.31540084388185652</v>
      </c>
    </row>
    <row r="87" spans="1:18" ht="13.5" thickBot="1" x14ac:dyDescent="0.25">
      <c r="A87" s="40" t="s">
        <v>68</v>
      </c>
      <c r="B87" s="34">
        <v>5679</v>
      </c>
      <c r="C87" s="34">
        <v>6447230.7940526661</v>
      </c>
      <c r="D87" s="35">
        <v>4554</v>
      </c>
      <c r="E87" s="20"/>
      <c r="F87" s="69" t="s">
        <v>68</v>
      </c>
      <c r="G87" s="74">
        <v>8073</v>
      </c>
      <c r="H87" s="74">
        <v>7144640.1992556211</v>
      </c>
      <c r="I87" s="75">
        <v>6638</v>
      </c>
      <c r="K87" s="12" t="s">
        <v>68</v>
      </c>
      <c r="L87" s="104">
        <v>-0.29654403567447041</v>
      </c>
      <c r="M87" s="104">
        <v>-9.7612949813150274E-2</v>
      </c>
      <c r="N87" s="105">
        <v>-0.31394998493522142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1955</v>
      </c>
      <c r="C89" s="85">
        <v>1869509.7677203163</v>
      </c>
      <c r="D89" s="85">
        <v>1587</v>
      </c>
      <c r="E89" s="20"/>
      <c r="F89" s="54" t="s">
        <v>69</v>
      </c>
      <c r="G89" s="51">
        <v>2326</v>
      </c>
      <c r="H89" s="51">
        <v>2659105.5099497717</v>
      </c>
      <c r="I89" s="55">
        <v>1937</v>
      </c>
      <c r="K89" s="101" t="s">
        <v>69</v>
      </c>
      <c r="L89" s="99">
        <v>-0.15950128976784184</v>
      </c>
      <c r="M89" s="99">
        <v>-0.29694035805460395</v>
      </c>
      <c r="N89" s="99">
        <v>-0.18069179143004643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1955</v>
      </c>
      <c r="C90" s="34">
        <v>1869509.7677203163</v>
      </c>
      <c r="D90" s="35">
        <v>1587</v>
      </c>
      <c r="E90" s="20"/>
      <c r="F90" s="71" t="s">
        <v>70</v>
      </c>
      <c r="G90" s="61">
        <v>2326</v>
      </c>
      <c r="H90" s="61">
        <v>2659105.5099497717</v>
      </c>
      <c r="I90" s="62">
        <v>1937</v>
      </c>
      <c r="K90" s="13" t="s">
        <v>70</v>
      </c>
      <c r="L90" s="104">
        <v>-0.15950128976784184</v>
      </c>
      <c r="M90" s="104">
        <v>-0.29694035805460395</v>
      </c>
      <c r="N90" s="105">
        <v>-0.18069179143004643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scale="4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S92"/>
  <sheetViews>
    <sheetView zoomScale="85" zoomScaleNormal="85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6" t="s">
        <v>76</v>
      </c>
      <c r="L1" s="176"/>
      <c r="M1" s="44" t="s">
        <v>74</v>
      </c>
      <c r="N1" s="1"/>
    </row>
    <row r="2" spans="1:19" x14ac:dyDescent="0.2">
      <c r="A2" s="25" t="s">
        <v>85</v>
      </c>
      <c r="B2" s="26">
        <f>'Julio 2021'!B2</f>
        <v>2021</v>
      </c>
      <c r="C2" s="25"/>
      <c r="D2" s="25"/>
      <c r="F2" s="44" t="str">
        <f>A2</f>
        <v>MES: AGOSTO</v>
      </c>
      <c r="G2" s="45">
        <f>'Julio 2021'!G2</f>
        <v>2020</v>
      </c>
      <c r="K2" s="1" t="str">
        <f>A2</f>
        <v>MES: AGOSTO</v>
      </c>
      <c r="L2" s="3"/>
      <c r="M2" s="1" t="str">
        <f>'Julio 2021'!M2</f>
        <v>2021/2020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8"/>
      <c r="M19" s="148"/>
      <c r="N19" s="149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8"/>
      <c r="M20" s="148"/>
      <c r="N20" s="149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0"/>
      <c r="M21" s="150"/>
      <c r="N21" s="151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52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52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52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52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52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52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52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52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12" t="s">
        <v>41</v>
      </c>
      <c r="G52" s="155"/>
      <c r="H52" s="155"/>
      <c r="I52" s="156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S92"/>
  <sheetViews>
    <sheetView zoomScale="90" zoomScaleNormal="90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6" t="s">
        <v>76</v>
      </c>
      <c r="L1" s="176"/>
      <c r="M1" s="44" t="s">
        <v>74</v>
      </c>
      <c r="N1" s="1"/>
    </row>
    <row r="2" spans="1:19" x14ac:dyDescent="0.2">
      <c r="A2" s="25" t="s">
        <v>86</v>
      </c>
      <c r="B2" s="26">
        <f>'Agosto 2021'!B2</f>
        <v>2021</v>
      </c>
      <c r="C2" s="25"/>
      <c r="D2" s="25"/>
      <c r="F2" s="44" t="str">
        <f>A2</f>
        <v>MES: SEPTIEMBRE</v>
      </c>
      <c r="G2" s="45">
        <f>'Agosto 2021'!G2</f>
        <v>2020</v>
      </c>
      <c r="K2" s="1" t="str">
        <f>A2</f>
        <v>MES: SEPTIEMBRE</v>
      </c>
      <c r="L2" s="3"/>
      <c r="M2" s="1" t="str">
        <f>'Agosto 2021'!M2</f>
        <v>2021/2020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8"/>
      <c r="M19" s="148"/>
      <c r="N19" s="149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8"/>
      <c r="M20" s="148"/>
      <c r="N20" s="149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0"/>
      <c r="M21" s="150"/>
      <c r="N21" s="151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52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52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52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52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52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52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52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52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12" t="s">
        <v>41</v>
      </c>
      <c r="G52" s="155"/>
      <c r="H52" s="155"/>
      <c r="I52" s="156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6"/>
  </sheetPr>
  <dimension ref="A1:S92"/>
  <sheetViews>
    <sheetView zoomScale="80" zoomScaleNormal="80" workbookViewId="0">
      <selection activeCell="A3" sqref="A3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6" t="s">
        <v>76</v>
      </c>
      <c r="L1" s="176"/>
      <c r="M1" s="44" t="s">
        <v>74</v>
      </c>
      <c r="N1" s="1"/>
    </row>
    <row r="2" spans="1:19" x14ac:dyDescent="0.2">
      <c r="A2" s="25" t="s">
        <v>80</v>
      </c>
      <c r="B2" s="26" t="s">
        <v>104</v>
      </c>
      <c r="C2" s="25"/>
      <c r="D2" s="25"/>
      <c r="F2" s="44" t="str">
        <f>A2</f>
        <v xml:space="preserve"> TRIMESTRAL</v>
      </c>
      <c r="G2" s="45" t="s">
        <v>96</v>
      </c>
      <c r="K2" s="1" t="str">
        <f>F2</f>
        <v xml:space="preserve"> TRIMESTRAL</v>
      </c>
      <c r="L2" s="3"/>
      <c r="M2" s="1" t="s">
        <v>105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28"/>
      <c r="C19" s="128"/>
      <c r="D19" s="129"/>
      <c r="E19" s="20"/>
      <c r="F19" s="68" t="s">
        <v>14</v>
      </c>
      <c r="G19" s="132"/>
      <c r="H19" s="132"/>
      <c r="I19" s="133"/>
      <c r="K19" s="10" t="s">
        <v>14</v>
      </c>
      <c r="L19" s="137"/>
      <c r="M19" s="137"/>
      <c r="N19" s="139"/>
    </row>
    <row r="20" spans="1:19" ht="13.5" thickBot="1" x14ac:dyDescent="0.25">
      <c r="A20" s="39" t="s">
        <v>15</v>
      </c>
      <c r="B20" s="128"/>
      <c r="C20" s="128"/>
      <c r="D20" s="129"/>
      <c r="E20" s="20"/>
      <c r="F20" s="68" t="s">
        <v>15</v>
      </c>
      <c r="G20" s="132"/>
      <c r="H20" s="132"/>
      <c r="I20" s="133"/>
      <c r="K20" s="11" t="s">
        <v>15</v>
      </c>
      <c r="L20" s="137"/>
      <c r="M20" s="137"/>
      <c r="N20" s="139"/>
    </row>
    <row r="21" spans="1:19" ht="13.5" thickBot="1" x14ac:dyDescent="0.25">
      <c r="A21" s="40" t="s">
        <v>16</v>
      </c>
      <c r="B21" s="130"/>
      <c r="C21" s="130"/>
      <c r="D21" s="131"/>
      <c r="E21" s="20"/>
      <c r="F21" s="69" t="s">
        <v>16</v>
      </c>
      <c r="G21" s="134"/>
      <c r="H21" s="134"/>
      <c r="I21" s="135"/>
      <c r="K21" s="12" t="s">
        <v>16</v>
      </c>
      <c r="L21" s="138"/>
      <c r="M21" s="138"/>
      <c r="N21" s="14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4"/>
      <c r="C37" s="34"/>
      <c r="D37" s="34"/>
      <c r="E37" s="20"/>
      <c r="F37" s="73" t="s">
        <v>27</v>
      </c>
      <c r="G37" s="112"/>
      <c r="H37" s="112"/>
      <c r="I37" s="112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4"/>
      <c r="C38" s="34"/>
      <c r="D38" s="34"/>
      <c r="E38" s="20"/>
      <c r="F38" s="68" t="s">
        <v>28</v>
      </c>
      <c r="G38" s="112"/>
      <c r="H38" s="112"/>
      <c r="I38" s="112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4"/>
      <c r="C39" s="34"/>
      <c r="D39" s="34"/>
      <c r="E39" s="20"/>
      <c r="F39" s="68" t="s">
        <v>29</v>
      </c>
      <c r="G39" s="112"/>
      <c r="H39" s="112"/>
      <c r="I39" s="112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4"/>
      <c r="C40" s="34"/>
      <c r="D40" s="34"/>
      <c r="E40" s="20"/>
      <c r="F40" s="68" t="s">
        <v>30</v>
      </c>
      <c r="G40" s="112"/>
      <c r="H40" s="112"/>
      <c r="I40" s="112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4"/>
      <c r="E41" s="20"/>
      <c r="F41" s="69" t="s">
        <v>31</v>
      </c>
      <c r="G41" s="112"/>
      <c r="H41" s="112"/>
      <c r="I41" s="112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30"/>
      <c r="H44" s="30"/>
      <c r="I44" s="31"/>
      <c r="K44" s="10" t="s">
        <v>33</v>
      </c>
      <c r="L44" s="146"/>
      <c r="M44" s="146"/>
      <c r="N44" s="147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30"/>
      <c r="H45" s="30"/>
      <c r="I45" s="31"/>
      <c r="K45" s="11" t="s">
        <v>34</v>
      </c>
      <c r="L45" s="148"/>
      <c r="M45" s="148"/>
      <c r="N45" s="149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30"/>
      <c r="H46" s="30"/>
      <c r="I46" s="31"/>
      <c r="K46" s="11" t="s">
        <v>35</v>
      </c>
      <c r="L46" s="148"/>
      <c r="M46" s="148"/>
      <c r="N46" s="149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30"/>
      <c r="H47" s="30"/>
      <c r="I47" s="31"/>
      <c r="K47" s="11" t="s">
        <v>36</v>
      </c>
      <c r="L47" s="148"/>
      <c r="M47" s="148"/>
      <c r="N47" s="149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30"/>
      <c r="H48" s="30"/>
      <c r="I48" s="31"/>
      <c r="K48" s="11" t="s">
        <v>37</v>
      </c>
      <c r="L48" s="148"/>
      <c r="M48" s="148"/>
      <c r="N48" s="149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30"/>
      <c r="H49" s="30"/>
      <c r="I49" s="31"/>
      <c r="K49" s="11" t="s">
        <v>38</v>
      </c>
      <c r="L49" s="148"/>
      <c r="M49" s="148"/>
      <c r="N49" s="149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30"/>
      <c r="H50" s="30"/>
      <c r="I50" s="31"/>
      <c r="K50" s="11" t="s">
        <v>39</v>
      </c>
      <c r="L50" s="148"/>
      <c r="M50" s="148"/>
      <c r="N50" s="149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30"/>
      <c r="H51" s="30"/>
      <c r="I51" s="31"/>
      <c r="K51" s="11" t="s">
        <v>40</v>
      </c>
      <c r="L51" s="148"/>
      <c r="M51" s="148"/>
      <c r="N51" s="149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34"/>
      <c r="H52" s="34"/>
      <c r="I52" s="35"/>
      <c r="K52" s="12" t="s">
        <v>41</v>
      </c>
      <c r="L52" s="150"/>
      <c r="M52" s="150"/>
      <c r="N52" s="151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S92"/>
  <sheetViews>
    <sheetView zoomScale="90" zoomScaleNormal="90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6" t="s">
        <v>76</v>
      </c>
      <c r="L1" s="176"/>
      <c r="M1" s="44" t="s">
        <v>74</v>
      </c>
      <c r="N1" s="1"/>
    </row>
    <row r="2" spans="1:19" x14ac:dyDescent="0.2">
      <c r="A2" s="25" t="s">
        <v>87</v>
      </c>
      <c r="B2" s="26">
        <f>'Septiembre 2021'!B2</f>
        <v>2021</v>
      </c>
      <c r="C2" s="25"/>
      <c r="D2" s="25"/>
      <c r="F2" s="44" t="str">
        <f>A2</f>
        <v>MES: OCTUBRE</v>
      </c>
      <c r="G2" s="45">
        <f>'Septiembre 2021'!G2</f>
        <v>2020</v>
      </c>
      <c r="K2" s="1" t="str">
        <f>A2</f>
        <v>MES: OCTUBRE</v>
      </c>
      <c r="L2" s="3"/>
      <c r="M2" s="1" t="str">
        <f>'Septiembre 2021'!M2</f>
        <v>2021/2020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8"/>
      <c r="M19" s="148"/>
      <c r="N19" s="149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8"/>
      <c r="M20" s="148"/>
      <c r="N20" s="149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0"/>
      <c r="M21" s="150"/>
      <c r="N21" s="151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52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52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52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52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52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52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52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52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155"/>
      <c r="H52" s="155"/>
      <c r="I52" s="156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T92"/>
  <sheetViews>
    <sheetView zoomScale="85" zoomScaleNormal="85" workbookViewId="0">
      <selection activeCell="L82" sqref="L8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6" t="s">
        <v>76</v>
      </c>
      <c r="L1" s="176"/>
      <c r="M1" s="44" t="s">
        <v>74</v>
      </c>
      <c r="N1" s="1"/>
    </row>
    <row r="2" spans="1:20" x14ac:dyDescent="0.2">
      <c r="A2" s="25" t="s">
        <v>88</v>
      </c>
      <c r="B2" s="26">
        <f>'Octubre 2021'!B2</f>
        <v>2021</v>
      </c>
      <c r="C2" s="25"/>
      <c r="D2" s="25"/>
      <c r="F2" s="44" t="str">
        <f>A2</f>
        <v>MES: NOVIEMBRE</v>
      </c>
      <c r="G2" s="45">
        <f>'Octubre 2021'!G2</f>
        <v>2020</v>
      </c>
      <c r="K2" s="1" t="str">
        <f>A2</f>
        <v>MES: NOVIEMBRE</v>
      </c>
      <c r="L2" s="3"/>
      <c r="M2" s="1" t="str">
        <f>'Octubre 2021'!M2</f>
        <v>2021/2020</v>
      </c>
      <c r="N2" s="1"/>
    </row>
    <row r="3" spans="1:20" ht="15.75" thickBot="1" x14ac:dyDescent="0.35">
      <c r="A3" s="81"/>
      <c r="K3" s="17"/>
    </row>
    <row r="4" spans="1:20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O6" s="158"/>
      <c r="P6" s="158"/>
      <c r="Q6" s="158"/>
      <c r="R6" s="158"/>
      <c r="S6" s="158"/>
      <c r="T6" s="158"/>
    </row>
    <row r="7" spans="1:20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  <c r="O7" s="158"/>
      <c r="P7" s="158"/>
      <c r="Q7" s="158"/>
    </row>
    <row r="8" spans="1:20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O8" s="158"/>
      <c r="P8" s="158"/>
      <c r="Q8" s="158"/>
      <c r="R8" s="158"/>
      <c r="S8" s="158"/>
      <c r="T8" s="158"/>
    </row>
    <row r="9" spans="1:20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  <c r="O9" s="158"/>
      <c r="P9" s="158"/>
      <c r="Q9" s="158"/>
      <c r="R9" s="158"/>
      <c r="S9" s="158"/>
      <c r="T9" s="158"/>
    </row>
    <row r="10" spans="1:20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  <c r="O10" s="158"/>
      <c r="P10" s="158"/>
      <c r="Q10" s="158"/>
      <c r="R10" s="158"/>
      <c r="S10" s="158"/>
      <c r="T10" s="158"/>
    </row>
    <row r="11" spans="1:20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  <c r="O11" s="158"/>
      <c r="P11" s="158"/>
      <c r="Q11" s="158"/>
      <c r="R11" s="158"/>
      <c r="S11" s="158"/>
      <c r="T11" s="158"/>
    </row>
    <row r="12" spans="1:20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  <c r="O12" s="158"/>
      <c r="P12" s="158"/>
      <c r="Q12" s="158"/>
      <c r="R12" s="158"/>
      <c r="S12" s="158"/>
      <c r="T12" s="158"/>
    </row>
    <row r="13" spans="1:20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  <c r="O13" s="158"/>
      <c r="P13" s="158"/>
      <c r="Q13" s="158"/>
      <c r="R13" s="158"/>
      <c r="S13" s="158"/>
      <c r="T13" s="158"/>
    </row>
    <row r="14" spans="1:20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  <c r="O14" s="158"/>
      <c r="P14" s="158"/>
      <c r="Q14" s="158"/>
      <c r="R14" s="158"/>
      <c r="S14" s="158"/>
      <c r="T14" s="158"/>
    </row>
    <row r="15" spans="1:20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  <c r="O15" s="158"/>
      <c r="P15" s="158"/>
      <c r="Q15" s="158"/>
      <c r="R15" s="158"/>
      <c r="S15" s="158"/>
      <c r="T15" s="158"/>
    </row>
    <row r="16" spans="1:20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  <c r="O16" s="158"/>
      <c r="P16" s="158"/>
      <c r="Q16" s="158"/>
      <c r="R16" s="158"/>
      <c r="S16" s="158"/>
      <c r="T16" s="158"/>
    </row>
    <row r="17" spans="1:20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  <c r="O17" s="158"/>
      <c r="P17" s="158"/>
      <c r="Q17" s="158"/>
    </row>
    <row r="18" spans="1:20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  <c r="O18" s="158"/>
      <c r="P18" s="158"/>
      <c r="Q18" s="158"/>
      <c r="R18" s="158"/>
      <c r="S18" s="158"/>
      <c r="T18" s="158"/>
    </row>
    <row r="19" spans="1:20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8"/>
      <c r="M19" s="148"/>
      <c r="N19" s="149"/>
      <c r="O19" s="158"/>
      <c r="P19" s="158"/>
      <c r="Q19" s="158"/>
      <c r="R19" s="158"/>
      <c r="S19" s="158"/>
      <c r="T19" s="158"/>
    </row>
    <row r="20" spans="1:20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8"/>
      <c r="M20" s="148"/>
      <c r="N20" s="149"/>
      <c r="O20" s="158"/>
      <c r="P20" s="158"/>
      <c r="Q20" s="158"/>
      <c r="R20" s="158"/>
      <c r="S20" s="158"/>
      <c r="T20" s="158"/>
    </row>
    <row r="21" spans="1:20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0"/>
      <c r="M21" s="150"/>
      <c r="N21" s="151"/>
      <c r="O21" s="158"/>
      <c r="P21" s="158"/>
      <c r="Q21" s="158"/>
      <c r="R21" s="158"/>
      <c r="S21" s="158"/>
      <c r="T21" s="158"/>
    </row>
    <row r="22" spans="1:20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  <c r="O22" s="158"/>
      <c r="P22" s="158"/>
      <c r="Q22" s="158"/>
    </row>
    <row r="23" spans="1:20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O23" s="158"/>
      <c r="P23" s="158"/>
      <c r="Q23" s="158"/>
      <c r="R23" s="158"/>
      <c r="S23" s="158"/>
      <c r="T23" s="158"/>
    </row>
    <row r="24" spans="1:20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  <c r="O24" s="158"/>
      <c r="P24" s="158"/>
      <c r="Q24" s="158"/>
      <c r="R24" s="158"/>
      <c r="S24" s="158"/>
      <c r="T24" s="158"/>
    </row>
    <row r="25" spans="1:20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  <c r="O25" s="158"/>
      <c r="P25" s="158"/>
      <c r="Q25" s="158"/>
    </row>
    <row r="26" spans="1:20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O26" s="158"/>
      <c r="P26" s="158"/>
      <c r="Q26" s="158"/>
      <c r="R26" s="158"/>
      <c r="S26" s="158"/>
      <c r="T26" s="158"/>
    </row>
    <row r="27" spans="1:20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  <c r="O27" s="158"/>
      <c r="P27" s="158"/>
      <c r="Q27" s="158"/>
      <c r="R27" s="158"/>
      <c r="S27" s="158"/>
      <c r="T27" s="158"/>
    </row>
    <row r="28" spans="1:20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  <c r="O28" s="158"/>
      <c r="P28" s="158"/>
      <c r="Q28" s="158"/>
    </row>
    <row r="29" spans="1:20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O29" s="158"/>
      <c r="P29" s="158"/>
      <c r="Q29" s="158"/>
      <c r="R29" s="158"/>
      <c r="S29" s="158"/>
      <c r="T29" s="158"/>
    </row>
    <row r="30" spans="1:20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  <c r="O30" s="158"/>
      <c r="P30" s="158"/>
      <c r="Q30" s="158"/>
      <c r="R30" s="158"/>
      <c r="S30" s="158"/>
      <c r="T30" s="158"/>
    </row>
    <row r="31" spans="1:20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  <c r="O31" s="158"/>
      <c r="P31" s="158"/>
      <c r="Q31" s="158"/>
      <c r="R31" s="158"/>
      <c r="S31" s="158"/>
      <c r="T31" s="158"/>
    </row>
    <row r="32" spans="1:20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  <c r="O32" s="158"/>
      <c r="P32" s="158"/>
      <c r="Q32" s="158"/>
    </row>
    <row r="33" spans="1:20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O33" s="158"/>
      <c r="P33" s="158"/>
      <c r="Q33" s="158"/>
      <c r="R33" s="158"/>
      <c r="S33" s="158"/>
      <c r="T33" s="158"/>
    </row>
    <row r="34" spans="1:20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  <c r="O34" s="158"/>
      <c r="P34" s="158"/>
      <c r="Q34" s="158"/>
      <c r="R34" s="158"/>
      <c r="S34" s="158"/>
      <c r="T34" s="158"/>
    </row>
    <row r="35" spans="1:20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  <c r="O35" s="158"/>
      <c r="P35" s="158"/>
      <c r="Q35" s="158"/>
    </row>
    <row r="36" spans="1:20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  <c r="O36" s="158"/>
      <c r="P36" s="158"/>
      <c r="Q36" s="158"/>
      <c r="R36" s="158"/>
      <c r="S36" s="158"/>
      <c r="T36" s="158"/>
    </row>
    <row r="37" spans="1:20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  <c r="O37" s="158"/>
      <c r="P37" s="158"/>
      <c r="Q37" s="158"/>
      <c r="R37" s="158"/>
      <c r="S37" s="158"/>
      <c r="T37" s="158"/>
    </row>
    <row r="38" spans="1:20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  <c r="O38" s="158"/>
      <c r="P38" s="158"/>
      <c r="Q38" s="158"/>
      <c r="R38" s="158"/>
      <c r="S38" s="158"/>
      <c r="T38" s="158"/>
    </row>
    <row r="39" spans="1:20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  <c r="O39" s="158"/>
      <c r="P39" s="158"/>
      <c r="Q39" s="158"/>
      <c r="R39" s="158"/>
      <c r="S39" s="158"/>
      <c r="T39" s="158"/>
    </row>
    <row r="40" spans="1:20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  <c r="O40" s="158"/>
      <c r="P40" s="158"/>
      <c r="Q40" s="158"/>
      <c r="R40" s="158"/>
      <c r="S40" s="158"/>
      <c r="T40" s="158"/>
    </row>
    <row r="41" spans="1:20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  <c r="O41" s="158"/>
      <c r="P41" s="158"/>
      <c r="Q41" s="158"/>
      <c r="R41" s="158"/>
      <c r="S41" s="158"/>
      <c r="T41" s="158"/>
    </row>
    <row r="42" spans="1:20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  <c r="O42" s="158"/>
      <c r="P42" s="158"/>
      <c r="Q42" s="158"/>
    </row>
    <row r="43" spans="1:20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  <c r="O43" s="158"/>
      <c r="P43" s="158"/>
      <c r="Q43" s="158"/>
      <c r="R43" s="158"/>
      <c r="S43" s="158"/>
      <c r="T43" s="158"/>
    </row>
    <row r="44" spans="1:20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52"/>
      <c r="K44" s="10" t="s">
        <v>33</v>
      </c>
      <c r="L44" s="102"/>
      <c r="M44" s="102"/>
      <c r="N44" s="103"/>
      <c r="O44" s="158"/>
      <c r="P44" s="158"/>
      <c r="Q44" s="158"/>
      <c r="R44" s="158"/>
      <c r="S44" s="158"/>
      <c r="T44" s="158"/>
    </row>
    <row r="45" spans="1:20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52"/>
      <c r="K45" s="11" t="s">
        <v>34</v>
      </c>
      <c r="L45" s="113"/>
      <c r="M45" s="113"/>
      <c r="N45" s="115"/>
      <c r="O45" s="158"/>
      <c r="P45" s="158"/>
      <c r="Q45" s="158"/>
      <c r="R45" s="158"/>
      <c r="S45" s="158"/>
      <c r="T45" s="158"/>
    </row>
    <row r="46" spans="1:20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52"/>
      <c r="K46" s="11" t="s">
        <v>35</v>
      </c>
      <c r="L46" s="113"/>
      <c r="M46" s="113"/>
      <c r="N46" s="115"/>
      <c r="O46" s="158"/>
      <c r="P46" s="158"/>
      <c r="Q46" s="158"/>
      <c r="R46" s="158"/>
      <c r="S46" s="158"/>
      <c r="T46" s="158"/>
    </row>
    <row r="47" spans="1:20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52"/>
      <c r="K47" s="11" t="s">
        <v>36</v>
      </c>
      <c r="L47" s="113"/>
      <c r="M47" s="113"/>
      <c r="N47" s="115"/>
      <c r="O47" s="158"/>
      <c r="P47" s="158"/>
      <c r="Q47" s="158"/>
      <c r="R47" s="158"/>
      <c r="S47" s="158"/>
      <c r="T47" s="158"/>
    </row>
    <row r="48" spans="1:20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52"/>
      <c r="K48" s="11" t="s">
        <v>37</v>
      </c>
      <c r="L48" s="113"/>
      <c r="M48" s="113"/>
      <c r="N48" s="115"/>
      <c r="O48" s="158"/>
      <c r="P48" s="158"/>
      <c r="Q48" s="158"/>
      <c r="R48" s="158"/>
      <c r="S48" s="158"/>
      <c r="T48" s="158"/>
    </row>
    <row r="49" spans="1:20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52"/>
      <c r="K49" s="11" t="s">
        <v>38</v>
      </c>
      <c r="L49" s="113"/>
      <c r="M49" s="113"/>
      <c r="N49" s="115"/>
      <c r="O49" s="158"/>
      <c r="P49" s="158"/>
      <c r="Q49" s="158"/>
      <c r="R49" s="158"/>
      <c r="S49" s="158"/>
      <c r="T49" s="158"/>
    </row>
    <row r="50" spans="1:20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52"/>
      <c r="K50" s="11" t="s">
        <v>39</v>
      </c>
      <c r="L50" s="113"/>
      <c r="M50" s="113"/>
      <c r="N50" s="115"/>
      <c r="O50" s="158"/>
      <c r="P50" s="158"/>
      <c r="Q50" s="158"/>
      <c r="R50" s="158"/>
      <c r="S50" s="158"/>
      <c r="T50" s="158"/>
    </row>
    <row r="51" spans="1:20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52"/>
      <c r="K51" s="11" t="s">
        <v>40</v>
      </c>
      <c r="L51" s="113"/>
      <c r="M51" s="113"/>
      <c r="N51" s="115"/>
      <c r="O51" s="158"/>
      <c r="P51" s="158"/>
      <c r="Q51" s="158"/>
      <c r="R51" s="158"/>
      <c r="S51" s="158"/>
      <c r="T51" s="158"/>
    </row>
    <row r="52" spans="1:20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155"/>
      <c r="H52" s="155"/>
      <c r="I52" s="156"/>
      <c r="K52" s="12" t="s">
        <v>41</v>
      </c>
      <c r="L52" s="118"/>
      <c r="M52" s="118"/>
      <c r="N52" s="119"/>
      <c r="O52" s="158"/>
      <c r="P52" s="158"/>
      <c r="Q52" s="158"/>
      <c r="R52" s="158"/>
      <c r="S52" s="158"/>
      <c r="T52" s="158"/>
    </row>
    <row r="53" spans="1:20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  <c r="O53" s="158"/>
      <c r="P53" s="158"/>
      <c r="Q53" s="158"/>
    </row>
    <row r="54" spans="1:20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O54" s="158"/>
      <c r="P54" s="158"/>
      <c r="Q54" s="158"/>
      <c r="R54" s="158"/>
      <c r="S54" s="158"/>
      <c r="T54" s="158"/>
    </row>
    <row r="55" spans="1:20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  <c r="O55" s="158"/>
      <c r="P55" s="158"/>
      <c r="Q55" s="158"/>
      <c r="R55" s="158"/>
      <c r="S55" s="158"/>
      <c r="T55" s="158"/>
    </row>
    <row r="56" spans="1:20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  <c r="O56" s="158"/>
      <c r="P56" s="158"/>
      <c r="Q56" s="158"/>
      <c r="R56" s="158"/>
      <c r="S56" s="158"/>
      <c r="T56" s="158"/>
    </row>
    <row r="57" spans="1:20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  <c r="O57" s="158"/>
      <c r="P57" s="158"/>
      <c r="Q57" s="158"/>
      <c r="R57" s="158"/>
      <c r="S57" s="158"/>
      <c r="T57" s="158"/>
    </row>
    <row r="58" spans="1:20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  <c r="O58" s="158"/>
      <c r="P58" s="158"/>
      <c r="Q58" s="158"/>
      <c r="R58" s="158"/>
      <c r="S58" s="158"/>
      <c r="T58" s="158"/>
    </row>
    <row r="59" spans="1:20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  <c r="O59" s="158"/>
      <c r="P59" s="158"/>
      <c r="Q59" s="158"/>
    </row>
    <row r="60" spans="1:20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O60" s="158"/>
      <c r="P60" s="158"/>
      <c r="Q60" s="158"/>
      <c r="R60" s="158"/>
      <c r="S60" s="158"/>
      <c r="T60" s="158"/>
    </row>
    <row r="61" spans="1:20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  <c r="O61" s="158"/>
      <c r="P61" s="158"/>
      <c r="Q61" s="158"/>
      <c r="R61" s="158"/>
      <c r="S61" s="158"/>
      <c r="T61" s="158"/>
    </row>
    <row r="62" spans="1:20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  <c r="O62" s="158"/>
      <c r="P62" s="158"/>
      <c r="Q62" s="158"/>
      <c r="R62" s="158"/>
      <c r="S62" s="158"/>
      <c r="T62" s="158"/>
    </row>
    <row r="63" spans="1:20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  <c r="O63" s="158"/>
      <c r="P63" s="158"/>
      <c r="Q63" s="158"/>
      <c r="R63" s="158"/>
      <c r="S63" s="158"/>
      <c r="T63" s="158"/>
    </row>
    <row r="64" spans="1:20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  <c r="O64" s="158"/>
      <c r="P64" s="158"/>
      <c r="Q64" s="158"/>
    </row>
    <row r="65" spans="1:20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O65" s="158"/>
      <c r="P65" s="158"/>
      <c r="Q65" s="158"/>
      <c r="R65" s="158"/>
      <c r="S65" s="158"/>
      <c r="T65" s="158"/>
    </row>
    <row r="66" spans="1:20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  <c r="O66" s="158"/>
      <c r="P66" s="158"/>
      <c r="Q66" s="158"/>
      <c r="R66" s="158"/>
      <c r="S66" s="158"/>
      <c r="T66" s="158"/>
    </row>
    <row r="67" spans="1:20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  <c r="O67" s="158"/>
      <c r="P67" s="158"/>
      <c r="Q67" s="158"/>
      <c r="R67" s="158"/>
      <c r="S67" s="158"/>
      <c r="T67" s="158"/>
    </row>
    <row r="68" spans="1:20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  <c r="O68" s="158"/>
      <c r="P68" s="158"/>
      <c r="Q68" s="158"/>
      <c r="R68" s="158"/>
      <c r="S68" s="158"/>
      <c r="T68" s="158"/>
    </row>
    <row r="69" spans="1:20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O69" s="158"/>
      <c r="P69" s="158"/>
      <c r="Q69" s="158"/>
      <c r="R69" s="6"/>
      <c r="S69" s="6"/>
    </row>
    <row r="70" spans="1:20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  <c r="O70" s="158"/>
      <c r="P70" s="158"/>
      <c r="Q70" s="158"/>
    </row>
    <row r="71" spans="1:20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  <c r="O71" s="158"/>
      <c r="P71" s="158"/>
      <c r="Q71" s="158"/>
    </row>
    <row r="72" spans="1:20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  <c r="O72" s="158"/>
      <c r="P72" s="158"/>
      <c r="Q72" s="158"/>
    </row>
    <row r="73" spans="1:20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  <c r="O73" s="158"/>
      <c r="P73" s="158"/>
      <c r="Q73" s="158"/>
    </row>
    <row r="74" spans="1:20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  <c r="O74" s="158"/>
      <c r="P74" s="158"/>
      <c r="Q74" s="158"/>
    </row>
    <row r="75" spans="1:20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O75" s="158"/>
      <c r="P75" s="158"/>
      <c r="Q75" s="158"/>
      <c r="R75" s="6"/>
      <c r="S75" s="6"/>
    </row>
    <row r="76" spans="1:20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  <c r="O76" s="158"/>
      <c r="P76" s="158"/>
      <c r="Q76" s="158"/>
    </row>
    <row r="77" spans="1:20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  <c r="O77" s="158"/>
      <c r="P77" s="158"/>
      <c r="Q77" s="158"/>
    </row>
    <row r="78" spans="1:20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O78" s="158"/>
      <c r="P78" s="158"/>
      <c r="Q78" s="158"/>
      <c r="R78" s="6"/>
      <c r="S78" s="6"/>
    </row>
    <row r="79" spans="1:20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  <c r="O79" s="158"/>
      <c r="P79" s="158"/>
      <c r="Q79" s="158"/>
    </row>
    <row r="80" spans="1:20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  <c r="O80" s="158"/>
      <c r="P80" s="158"/>
      <c r="Q80" s="158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O81" s="158"/>
      <c r="P81" s="158"/>
      <c r="Q81" s="158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  <c r="O82" s="158"/>
      <c r="P82" s="158"/>
      <c r="Q82" s="158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  <c r="O83" s="158"/>
      <c r="P83" s="158"/>
      <c r="Q83" s="158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O84" s="158"/>
      <c r="P84" s="158"/>
      <c r="Q84" s="158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  <c r="O85" s="158"/>
      <c r="P85" s="158"/>
      <c r="Q85" s="158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  <c r="O86" s="158"/>
      <c r="P86" s="158"/>
      <c r="Q86" s="158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  <c r="O87" s="158"/>
      <c r="P87" s="158"/>
      <c r="Q87" s="158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  <c r="O88" s="158"/>
      <c r="P88" s="158"/>
      <c r="Q88" s="158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O89" s="158"/>
      <c r="P89" s="158"/>
      <c r="Q89" s="158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  <c r="O90" s="158"/>
      <c r="P90" s="158"/>
      <c r="Q90" s="158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S92"/>
  <sheetViews>
    <sheetView zoomScale="85" zoomScaleNormal="85" workbookViewId="0">
      <selection activeCell="L82" sqref="L8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6" t="s">
        <v>76</v>
      </c>
      <c r="L1" s="176"/>
      <c r="M1" s="44" t="s">
        <v>74</v>
      </c>
      <c r="N1" s="1"/>
    </row>
    <row r="2" spans="1:19" x14ac:dyDescent="0.2">
      <c r="A2" s="25" t="s">
        <v>89</v>
      </c>
      <c r="B2" s="26">
        <f>'Noviembre 2021'!B2</f>
        <v>2021</v>
      </c>
      <c r="C2" s="25"/>
      <c r="D2" s="25"/>
      <c r="F2" s="44" t="str">
        <f>A2</f>
        <v>MES: DICIEMBRE</v>
      </c>
      <c r="G2" s="45">
        <f>'Noviembre 2021'!G2</f>
        <v>2020</v>
      </c>
      <c r="K2" s="1" t="str">
        <f>A2</f>
        <v>MES: DICIEMBRE</v>
      </c>
      <c r="L2" s="3"/>
      <c r="M2" s="1" t="str">
        <f>'Noviembre 2021'!M2</f>
        <v>2021/2020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8"/>
      <c r="M19" s="148"/>
      <c r="N19" s="149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8"/>
      <c r="M20" s="148"/>
      <c r="N20" s="149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0"/>
      <c r="M21" s="150"/>
      <c r="N21" s="151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52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52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52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52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52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52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52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52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155"/>
      <c r="H52" s="155"/>
      <c r="I52" s="156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6"/>
  </sheetPr>
  <dimension ref="A1:S92"/>
  <sheetViews>
    <sheetView showWhiteSpace="0" zoomScale="80" zoomScaleNormal="80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6" t="s">
        <v>76</v>
      </c>
      <c r="L1" s="176"/>
      <c r="M1" s="44" t="s">
        <v>74</v>
      </c>
      <c r="N1" s="1"/>
    </row>
    <row r="2" spans="1:19" x14ac:dyDescent="0.2">
      <c r="A2" s="25" t="s">
        <v>80</v>
      </c>
      <c r="B2" s="26" t="s">
        <v>106</v>
      </c>
      <c r="C2" s="25"/>
      <c r="D2" s="25"/>
      <c r="F2" s="44" t="str">
        <f>A2</f>
        <v xml:space="preserve"> TRIMESTRAL</v>
      </c>
      <c r="G2" s="45" t="s">
        <v>95</v>
      </c>
      <c r="K2" s="1" t="str">
        <f>F2</f>
        <v xml:space="preserve"> TRIMESTRAL</v>
      </c>
      <c r="L2" s="3"/>
      <c r="M2" s="1" t="s">
        <v>107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28"/>
      <c r="C19" s="128"/>
      <c r="D19" s="129"/>
      <c r="E19" s="20"/>
      <c r="F19" s="68" t="s">
        <v>14</v>
      </c>
      <c r="G19" s="132"/>
      <c r="H19" s="132"/>
      <c r="I19" s="133"/>
      <c r="K19" s="10" t="s">
        <v>14</v>
      </c>
      <c r="L19" s="137"/>
      <c r="M19" s="137"/>
      <c r="N19" s="139"/>
    </row>
    <row r="20" spans="1:19" ht="13.5" thickBot="1" x14ac:dyDescent="0.25">
      <c r="A20" s="39" t="s">
        <v>15</v>
      </c>
      <c r="B20" s="128"/>
      <c r="C20" s="128"/>
      <c r="D20" s="129"/>
      <c r="E20" s="20"/>
      <c r="F20" s="68" t="s">
        <v>15</v>
      </c>
      <c r="G20" s="132"/>
      <c r="H20" s="132"/>
      <c r="I20" s="133"/>
      <c r="K20" s="11" t="s">
        <v>15</v>
      </c>
      <c r="L20" s="137"/>
      <c r="M20" s="137"/>
      <c r="N20" s="139"/>
    </row>
    <row r="21" spans="1:19" ht="13.5" thickBot="1" x14ac:dyDescent="0.25">
      <c r="A21" s="40" t="s">
        <v>16</v>
      </c>
      <c r="B21" s="130"/>
      <c r="C21" s="130"/>
      <c r="D21" s="131"/>
      <c r="E21" s="20"/>
      <c r="F21" s="69" t="s">
        <v>16</v>
      </c>
      <c r="G21" s="134"/>
      <c r="H21" s="134"/>
      <c r="I21" s="135"/>
      <c r="K21" s="12" t="s">
        <v>16</v>
      </c>
      <c r="L21" s="138"/>
      <c r="M21" s="138"/>
      <c r="N21" s="14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4"/>
      <c r="C37" s="34"/>
      <c r="D37" s="34"/>
      <c r="E37" s="20"/>
      <c r="F37" s="73" t="s">
        <v>27</v>
      </c>
      <c r="G37" s="112"/>
      <c r="H37" s="112"/>
      <c r="I37" s="112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4"/>
      <c r="C38" s="34"/>
      <c r="D38" s="34"/>
      <c r="E38" s="20"/>
      <c r="F38" s="68" t="s">
        <v>28</v>
      </c>
      <c r="G38" s="112"/>
      <c r="H38" s="112"/>
      <c r="I38" s="112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4"/>
      <c r="C39" s="34"/>
      <c r="D39" s="34"/>
      <c r="E39" s="20"/>
      <c r="F39" s="68" t="s">
        <v>29</v>
      </c>
      <c r="G39" s="112"/>
      <c r="H39" s="112"/>
      <c r="I39" s="112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4"/>
      <c r="C40" s="34"/>
      <c r="D40" s="34"/>
      <c r="E40" s="20"/>
      <c r="F40" s="68" t="s">
        <v>30</v>
      </c>
      <c r="G40" s="112"/>
      <c r="H40" s="112"/>
      <c r="I40" s="112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4"/>
      <c r="E41" s="20"/>
      <c r="F41" s="69" t="s">
        <v>31</v>
      </c>
      <c r="G41" s="112"/>
      <c r="H41" s="112"/>
      <c r="I41" s="112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30"/>
      <c r="H44" s="30"/>
      <c r="I44" s="31"/>
      <c r="K44" s="10" t="s">
        <v>33</v>
      </c>
      <c r="L44" s="146"/>
      <c r="M44" s="146"/>
      <c r="N44" s="147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30"/>
      <c r="H45" s="30"/>
      <c r="I45" s="31"/>
      <c r="K45" s="11" t="s">
        <v>34</v>
      </c>
      <c r="L45" s="148"/>
      <c r="M45" s="148"/>
      <c r="N45" s="149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30"/>
      <c r="H46" s="30"/>
      <c r="I46" s="31"/>
      <c r="K46" s="11" t="s">
        <v>35</v>
      </c>
      <c r="L46" s="148"/>
      <c r="M46" s="148"/>
      <c r="N46" s="149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30"/>
      <c r="H47" s="30"/>
      <c r="I47" s="31"/>
      <c r="K47" s="11" t="s">
        <v>36</v>
      </c>
      <c r="L47" s="148"/>
      <c r="M47" s="148"/>
      <c r="N47" s="149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30"/>
      <c r="H48" s="30"/>
      <c r="I48" s="31"/>
      <c r="K48" s="11" t="s">
        <v>37</v>
      </c>
      <c r="L48" s="148"/>
      <c r="M48" s="148"/>
      <c r="N48" s="149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30"/>
      <c r="H49" s="30"/>
      <c r="I49" s="31"/>
      <c r="K49" s="11" t="s">
        <v>38</v>
      </c>
      <c r="L49" s="148"/>
      <c r="M49" s="148"/>
      <c r="N49" s="149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30"/>
      <c r="H50" s="30"/>
      <c r="I50" s="31"/>
      <c r="K50" s="11" t="s">
        <v>39</v>
      </c>
      <c r="L50" s="148"/>
      <c r="M50" s="148"/>
      <c r="N50" s="149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30"/>
      <c r="H51" s="30"/>
      <c r="I51" s="31"/>
      <c r="K51" s="11" t="s">
        <v>40</v>
      </c>
      <c r="L51" s="148"/>
      <c r="M51" s="148"/>
      <c r="N51" s="149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34"/>
      <c r="H52" s="34"/>
      <c r="I52" s="35"/>
      <c r="K52" s="12" t="s">
        <v>41</v>
      </c>
      <c r="L52" s="150"/>
      <c r="M52" s="150"/>
      <c r="N52" s="151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3"/>
    <pageSetUpPr fitToPage="1"/>
  </sheetPr>
  <dimension ref="A1:T92"/>
  <sheetViews>
    <sheetView zoomScale="80" zoomScaleNormal="80" zoomScaleSheetLayoutView="85" workbookViewId="0">
      <selection activeCell="N92" sqref="N9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5" style="24" bestFit="1" customWidth="1"/>
    <col min="4" max="4" width="10.5703125" style="24" customWidth="1"/>
    <col min="5" max="5" width="9.140625" style="2"/>
    <col min="6" max="6" width="22.140625" style="43" bestFit="1" customWidth="1"/>
    <col min="7" max="7" width="12.42578125" style="43" bestFit="1" customWidth="1"/>
    <col min="8" max="8" width="14.42578125" style="43" bestFit="1" customWidth="1"/>
    <col min="9" max="9" width="10.7109375" style="43" customWidth="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6" t="s">
        <v>76</v>
      </c>
      <c r="L1" s="176"/>
      <c r="M1" s="44" t="s">
        <v>74</v>
      </c>
      <c r="N1" s="1"/>
    </row>
    <row r="2" spans="1:18" x14ac:dyDescent="0.2">
      <c r="A2" s="25" t="s">
        <v>94</v>
      </c>
      <c r="B2" s="26">
        <f>'Diciembre 2021'!B2</f>
        <v>2021</v>
      </c>
      <c r="C2" s="25"/>
      <c r="D2" s="25"/>
      <c r="F2" s="44" t="str">
        <f>A2</f>
        <v>MES: AÑO</v>
      </c>
      <c r="G2" s="45">
        <f>'Diciembre 2021'!G2</f>
        <v>2020</v>
      </c>
      <c r="K2" s="1" t="str">
        <f>A2</f>
        <v>MES: AÑO</v>
      </c>
      <c r="L2" s="3"/>
      <c r="M2" s="1" t="str">
        <f>'Diciembre 2021'!M2</f>
        <v>2021/2020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123"/>
      <c r="C5" s="123"/>
      <c r="D5" s="123"/>
      <c r="F5" s="46"/>
      <c r="G5" s="123"/>
      <c r="H5" s="123"/>
      <c r="I5" s="123"/>
      <c r="K5" s="4"/>
      <c r="L5" s="5"/>
      <c r="M5" s="5"/>
      <c r="N5" s="4"/>
    </row>
    <row r="6" spans="1:18" ht="13.5" thickBot="1" x14ac:dyDescent="0.25">
      <c r="A6" s="84" t="s">
        <v>1</v>
      </c>
      <c r="B6" s="85">
        <v>1168469</v>
      </c>
      <c r="C6" s="85">
        <v>1195990924.8616555</v>
      </c>
      <c r="D6" s="85">
        <v>800553</v>
      </c>
      <c r="E6" s="20"/>
      <c r="F6" s="50" t="s">
        <v>1</v>
      </c>
      <c r="G6" s="51">
        <v>1095941</v>
      </c>
      <c r="H6" s="51">
        <v>1077391484.6445355</v>
      </c>
      <c r="I6" s="51">
        <v>740485</v>
      </c>
      <c r="K6" s="98" t="s">
        <v>1</v>
      </c>
      <c r="L6" s="99">
        <v>6.6178745023682817E-2</v>
      </c>
      <c r="M6" s="99">
        <v>0.11008017225628031</v>
      </c>
      <c r="N6" s="99">
        <v>8.1119806613233258E-2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137209</v>
      </c>
      <c r="C8" s="87">
        <v>123302982.62219885</v>
      </c>
      <c r="D8" s="87">
        <v>92788</v>
      </c>
      <c r="E8" s="20"/>
      <c r="F8" s="54" t="s">
        <v>4</v>
      </c>
      <c r="G8" s="51">
        <v>121414</v>
      </c>
      <c r="H8" s="51">
        <v>95042504.411877543</v>
      </c>
      <c r="I8" s="55">
        <v>85200</v>
      </c>
      <c r="K8" s="101" t="s">
        <v>4</v>
      </c>
      <c r="L8" s="99">
        <v>0.13009208163803176</v>
      </c>
      <c r="M8" s="99">
        <v>0.29734568112653359</v>
      </c>
      <c r="N8" s="99">
        <v>8.9061032863849698E-2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10278</v>
      </c>
      <c r="C9" s="30">
        <v>8832077.8724005781</v>
      </c>
      <c r="D9" s="31">
        <v>4860</v>
      </c>
      <c r="E9" s="21"/>
      <c r="F9" s="56" t="s">
        <v>5</v>
      </c>
      <c r="G9" s="57">
        <v>9205</v>
      </c>
      <c r="H9" s="57">
        <v>7891726.8350608386</v>
      </c>
      <c r="I9" s="58">
        <v>4449</v>
      </c>
      <c r="K9" s="7" t="s">
        <v>5</v>
      </c>
      <c r="L9" s="102">
        <v>0.11656708310700714</v>
      </c>
      <c r="M9" s="102">
        <v>0.11915656192786739</v>
      </c>
      <c r="N9" s="102">
        <v>9.2380310182063274E-2</v>
      </c>
    </row>
    <row r="10" spans="1:18" ht="13.5" thickBot="1" x14ac:dyDescent="0.25">
      <c r="A10" s="32" t="s">
        <v>6</v>
      </c>
      <c r="B10" s="30">
        <v>30817</v>
      </c>
      <c r="C10" s="30">
        <v>18793321.54490108</v>
      </c>
      <c r="D10" s="31">
        <v>26404</v>
      </c>
      <c r="E10" s="20"/>
      <c r="F10" s="59" t="s">
        <v>6</v>
      </c>
      <c r="G10" s="79">
        <v>29446</v>
      </c>
      <c r="H10" s="79">
        <v>16400012.38998355</v>
      </c>
      <c r="I10" s="80">
        <v>25534</v>
      </c>
      <c r="K10" s="8" t="s">
        <v>6</v>
      </c>
      <c r="L10" s="113">
        <v>4.6559804387692694E-2</v>
      </c>
      <c r="M10" s="113">
        <v>0.14593337480520829</v>
      </c>
      <c r="N10" s="115">
        <v>3.4072217435576091E-2</v>
      </c>
    </row>
    <row r="11" spans="1:18" ht="13.5" thickBot="1" x14ac:dyDescent="0.25">
      <c r="A11" s="32" t="s">
        <v>7</v>
      </c>
      <c r="B11" s="30">
        <v>6435</v>
      </c>
      <c r="C11" s="30">
        <v>6599099.3196247583</v>
      </c>
      <c r="D11" s="31">
        <v>4200</v>
      </c>
      <c r="E11" s="20"/>
      <c r="F11" s="59" t="s">
        <v>7</v>
      </c>
      <c r="G11" s="79">
        <v>7668</v>
      </c>
      <c r="H11" s="79">
        <v>6979414.942739591</v>
      </c>
      <c r="I11" s="80">
        <v>4959</v>
      </c>
      <c r="K11" s="8" t="s">
        <v>7</v>
      </c>
      <c r="L11" s="113">
        <v>-0.16079812206572774</v>
      </c>
      <c r="M11" s="113">
        <v>-5.4491046346292982E-2</v>
      </c>
      <c r="N11" s="115">
        <v>-0.15305505142165754</v>
      </c>
    </row>
    <row r="12" spans="1:18" ht="13.5" thickBot="1" x14ac:dyDescent="0.25">
      <c r="A12" s="32" t="s">
        <v>8</v>
      </c>
      <c r="B12" s="30">
        <v>7245</v>
      </c>
      <c r="C12" s="30">
        <v>6384478.2605760358</v>
      </c>
      <c r="D12" s="31">
        <v>5062</v>
      </c>
      <c r="E12" s="20"/>
      <c r="F12" s="59" t="s">
        <v>8</v>
      </c>
      <c r="G12" s="79">
        <v>7166</v>
      </c>
      <c r="H12" s="79">
        <v>5600848.6174420882</v>
      </c>
      <c r="I12" s="80">
        <v>5197</v>
      </c>
      <c r="K12" s="8" t="s">
        <v>8</v>
      </c>
      <c r="L12" s="113">
        <v>1.1024281328495755E-2</v>
      </c>
      <c r="M12" s="113">
        <v>0.13991266264429614</v>
      </c>
      <c r="N12" s="115">
        <v>-2.5976524918221999E-2</v>
      </c>
    </row>
    <row r="13" spans="1:18" ht="13.5" thickBot="1" x14ac:dyDescent="0.25">
      <c r="A13" s="32" t="s">
        <v>9</v>
      </c>
      <c r="B13" s="30">
        <v>11838</v>
      </c>
      <c r="C13" s="30">
        <v>6512824.6932415571</v>
      </c>
      <c r="D13" s="31">
        <v>9037</v>
      </c>
      <c r="E13" s="20"/>
      <c r="F13" s="59" t="s">
        <v>9</v>
      </c>
      <c r="G13" s="79">
        <v>12290</v>
      </c>
      <c r="H13" s="79">
        <v>7021626.9237112273</v>
      </c>
      <c r="I13" s="80">
        <v>9034</v>
      </c>
      <c r="K13" s="8" t="s">
        <v>9</v>
      </c>
      <c r="L13" s="113">
        <v>-3.6777868185516649E-2</v>
      </c>
      <c r="M13" s="113">
        <v>-7.2462156704951597E-2</v>
      </c>
      <c r="N13" s="115">
        <v>3.3207881337160572E-4</v>
      </c>
    </row>
    <row r="14" spans="1:18" ht="13.5" thickBot="1" x14ac:dyDescent="0.25">
      <c r="A14" s="32" t="s">
        <v>10</v>
      </c>
      <c r="B14" s="30">
        <v>5409</v>
      </c>
      <c r="C14" s="30">
        <v>6396330.9021147443</v>
      </c>
      <c r="D14" s="31">
        <v>3059</v>
      </c>
      <c r="E14" s="20"/>
      <c r="F14" s="59" t="s">
        <v>10</v>
      </c>
      <c r="G14" s="79">
        <v>4676</v>
      </c>
      <c r="H14" s="79">
        <v>5134559.6532697082</v>
      </c>
      <c r="I14" s="80">
        <v>3059</v>
      </c>
      <c r="K14" s="8" t="s">
        <v>10</v>
      </c>
      <c r="L14" s="113">
        <v>0.15675791274593665</v>
      </c>
      <c r="M14" s="113">
        <v>0.24574088803146643</v>
      </c>
      <c r="N14" s="115">
        <v>0</v>
      </c>
    </row>
    <row r="15" spans="1:18" ht="13.5" thickBot="1" x14ac:dyDescent="0.25">
      <c r="A15" s="32" t="s">
        <v>11</v>
      </c>
      <c r="B15" s="30">
        <v>16979</v>
      </c>
      <c r="C15" s="30">
        <v>12478922.64714434</v>
      </c>
      <c r="D15" s="31">
        <v>13320</v>
      </c>
      <c r="E15" s="20"/>
      <c r="F15" s="59" t="s">
        <v>11</v>
      </c>
      <c r="G15" s="79">
        <v>16144</v>
      </c>
      <c r="H15" s="79">
        <v>12091628.744149122</v>
      </c>
      <c r="I15" s="80">
        <v>10778</v>
      </c>
      <c r="K15" s="8" t="s">
        <v>11</v>
      </c>
      <c r="L15" s="113">
        <v>5.1722001982160482E-2</v>
      </c>
      <c r="M15" s="113">
        <v>3.2029920136492862E-2</v>
      </c>
      <c r="N15" s="115">
        <v>0.23585080719985152</v>
      </c>
    </row>
    <row r="16" spans="1:18" ht="13.5" thickBot="1" x14ac:dyDescent="0.25">
      <c r="A16" s="33" t="s">
        <v>12</v>
      </c>
      <c r="B16" s="34">
        <v>48208</v>
      </c>
      <c r="C16" s="34">
        <v>57305927.382195771</v>
      </c>
      <c r="D16" s="35">
        <v>26846</v>
      </c>
      <c r="E16" s="20"/>
      <c r="F16" s="60" t="s">
        <v>12</v>
      </c>
      <c r="G16" s="109">
        <v>34819</v>
      </c>
      <c r="H16" s="109">
        <v>33922686.305521421</v>
      </c>
      <c r="I16" s="110">
        <v>22190</v>
      </c>
      <c r="K16" s="9" t="s">
        <v>12</v>
      </c>
      <c r="L16" s="116">
        <v>0.38453143398719081</v>
      </c>
      <c r="M16" s="116">
        <v>0.68930982841616473</v>
      </c>
      <c r="N16" s="117">
        <v>0.20982424515547549</v>
      </c>
    </row>
    <row r="17" spans="1:18" ht="13.5" thickBot="1" x14ac:dyDescent="0.25">
      <c r="B17" s="127"/>
      <c r="C17" s="127"/>
      <c r="D17" s="127"/>
      <c r="E17" s="20"/>
      <c r="F17" s="63"/>
      <c r="G17" s="136"/>
      <c r="H17" s="136"/>
      <c r="I17" s="136"/>
      <c r="L17" s="106"/>
      <c r="M17" s="106"/>
      <c r="N17" s="106"/>
    </row>
    <row r="18" spans="1:18" ht="13.5" thickBot="1" x14ac:dyDescent="0.25">
      <c r="A18" s="88" t="s">
        <v>13</v>
      </c>
      <c r="B18" s="89">
        <v>55197</v>
      </c>
      <c r="C18" s="89">
        <v>60639583.726125799</v>
      </c>
      <c r="D18" s="89">
        <v>41659</v>
      </c>
      <c r="E18" s="20"/>
      <c r="F18" s="65" t="s">
        <v>13</v>
      </c>
      <c r="G18" s="66">
        <v>44865</v>
      </c>
      <c r="H18" s="66">
        <v>51264105.726103194</v>
      </c>
      <c r="I18" s="67">
        <v>30797</v>
      </c>
      <c r="K18" s="107" t="s">
        <v>13</v>
      </c>
      <c r="L18" s="108">
        <v>0.23029087261785364</v>
      </c>
      <c r="M18" s="108">
        <v>0.1828858197607981</v>
      </c>
      <c r="N18" s="120">
        <v>0.35269669123615932</v>
      </c>
    </row>
    <row r="19" spans="1:18" ht="13.5" thickBot="1" x14ac:dyDescent="0.25">
      <c r="A19" s="38" t="s">
        <v>14</v>
      </c>
      <c r="B19" s="128">
        <v>3396</v>
      </c>
      <c r="C19" s="128">
        <v>6416047.7286597872</v>
      </c>
      <c r="D19" s="129">
        <v>1902</v>
      </c>
      <c r="E19" s="20"/>
      <c r="F19" s="68" t="s">
        <v>14</v>
      </c>
      <c r="G19" s="132">
        <v>2891</v>
      </c>
      <c r="H19" s="132">
        <v>5183848.006751948</v>
      </c>
      <c r="I19" s="133">
        <v>1382</v>
      </c>
      <c r="K19" s="10" t="s">
        <v>14</v>
      </c>
      <c r="L19" s="137">
        <v>0.17468004150812866</v>
      </c>
      <c r="M19" s="137">
        <v>0.23769981687404851</v>
      </c>
      <c r="N19" s="137">
        <v>0.37626628075253254</v>
      </c>
    </row>
    <row r="20" spans="1:18" ht="13.5" thickBot="1" x14ac:dyDescent="0.25">
      <c r="A20" s="39" t="s">
        <v>15</v>
      </c>
      <c r="B20" s="128">
        <v>2517</v>
      </c>
      <c r="C20" s="128">
        <v>2430523.9726148853</v>
      </c>
      <c r="D20" s="129">
        <v>2093</v>
      </c>
      <c r="E20" s="20"/>
      <c r="F20" s="68" t="s">
        <v>15</v>
      </c>
      <c r="G20" s="132">
        <v>3138</v>
      </c>
      <c r="H20" s="132">
        <v>2824098.0649243752</v>
      </c>
      <c r="I20" s="133">
        <v>2444</v>
      </c>
      <c r="K20" s="11" t="s">
        <v>15</v>
      </c>
      <c r="L20" s="137">
        <v>-0.19789674952198855</v>
      </c>
      <c r="M20" s="137">
        <v>-0.13936275697991007</v>
      </c>
      <c r="N20" s="137">
        <v>-0.1436170212765957</v>
      </c>
    </row>
    <row r="21" spans="1:18" ht="13.5" thickBot="1" x14ac:dyDescent="0.25">
      <c r="A21" s="40" t="s">
        <v>16</v>
      </c>
      <c r="B21" s="130">
        <v>49284</v>
      </c>
      <c r="C21" s="130">
        <v>51793012.024851128</v>
      </c>
      <c r="D21" s="131">
        <v>37664</v>
      </c>
      <c r="E21" s="20"/>
      <c r="F21" s="69" t="s">
        <v>16</v>
      </c>
      <c r="G21" s="134">
        <v>38836</v>
      </c>
      <c r="H21" s="134">
        <v>43256159.654426873</v>
      </c>
      <c r="I21" s="135">
        <v>26971</v>
      </c>
      <c r="K21" s="12" t="s">
        <v>16</v>
      </c>
      <c r="L21" s="138">
        <v>0.26902873622412193</v>
      </c>
      <c r="M21" s="138">
        <v>0.19735576247695374</v>
      </c>
      <c r="N21" s="138">
        <v>0.39646286752437798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15402</v>
      </c>
      <c r="C23" s="85">
        <v>22267923.657413263</v>
      </c>
      <c r="D23" s="85">
        <v>9371</v>
      </c>
      <c r="E23" s="20"/>
      <c r="F23" s="54" t="s">
        <v>17</v>
      </c>
      <c r="G23" s="51">
        <v>14272</v>
      </c>
      <c r="H23" s="51">
        <v>19049810.784888722</v>
      </c>
      <c r="I23" s="55">
        <v>8088</v>
      </c>
      <c r="K23" s="101" t="s">
        <v>17</v>
      </c>
      <c r="L23" s="99">
        <v>7.9176008968609768E-2</v>
      </c>
      <c r="M23" s="99">
        <v>0.16893148750208642</v>
      </c>
      <c r="N23" s="99">
        <v>0.15863006923837775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15402</v>
      </c>
      <c r="C24" s="34">
        <v>22267923.657413263</v>
      </c>
      <c r="D24" s="35">
        <v>9371</v>
      </c>
      <c r="E24" s="20"/>
      <c r="F24" s="71" t="s">
        <v>18</v>
      </c>
      <c r="G24" s="61">
        <v>14272</v>
      </c>
      <c r="H24" s="61">
        <v>19049810.784888722</v>
      </c>
      <c r="I24" s="62">
        <v>8088</v>
      </c>
      <c r="K24" s="13" t="s">
        <v>18</v>
      </c>
      <c r="L24" s="104">
        <v>7.9176008968609768E-2</v>
      </c>
      <c r="M24" s="104">
        <v>0.16893148750208642</v>
      </c>
      <c r="N24" s="105">
        <v>0.15863006923837775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4035</v>
      </c>
      <c r="C26" s="85">
        <v>2572757.8933604369</v>
      </c>
      <c r="D26" s="85">
        <v>2988</v>
      </c>
      <c r="E26" s="20"/>
      <c r="F26" s="50" t="s">
        <v>19</v>
      </c>
      <c r="G26" s="51">
        <v>5372</v>
      </c>
      <c r="H26" s="51">
        <v>2668875.8156821774</v>
      </c>
      <c r="I26" s="55">
        <v>4297</v>
      </c>
      <c r="K26" s="98" t="s">
        <v>19</v>
      </c>
      <c r="L26" s="99">
        <v>-0.24888309754281457</v>
      </c>
      <c r="M26" s="99">
        <v>-3.6014385441599295E-2</v>
      </c>
      <c r="N26" s="99">
        <v>-0.30463113800325814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4035</v>
      </c>
      <c r="C27" s="34">
        <v>2572757.8933604369</v>
      </c>
      <c r="D27" s="35">
        <v>2988</v>
      </c>
      <c r="E27" s="20"/>
      <c r="F27" s="72" t="s">
        <v>20</v>
      </c>
      <c r="G27" s="61">
        <v>5372</v>
      </c>
      <c r="H27" s="61">
        <v>2668875.8156821774</v>
      </c>
      <c r="I27" s="62">
        <v>4297</v>
      </c>
      <c r="K27" s="14" t="s">
        <v>20</v>
      </c>
      <c r="L27" s="104">
        <v>-0.24888309754281457</v>
      </c>
      <c r="M27" s="104">
        <v>-3.6014385441599295E-2</v>
      </c>
      <c r="N27" s="105">
        <v>-0.30463113800325814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19185</v>
      </c>
      <c r="C29" s="85">
        <v>12629911.105267296</v>
      </c>
      <c r="D29" s="85">
        <v>13611</v>
      </c>
      <c r="E29" s="20"/>
      <c r="F29" s="50" t="s">
        <v>21</v>
      </c>
      <c r="G29" s="51">
        <v>40965</v>
      </c>
      <c r="H29" s="51">
        <v>22844590.276654527</v>
      </c>
      <c r="I29" s="55">
        <v>30252</v>
      </c>
      <c r="K29" s="98" t="s">
        <v>21</v>
      </c>
      <c r="L29" s="99">
        <v>-0.53167337971439033</v>
      </c>
      <c r="M29" s="99">
        <v>-0.44713777081070583</v>
      </c>
      <c r="N29" s="99">
        <v>-0.55007933359777872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8961</v>
      </c>
      <c r="C30" s="30">
        <v>5366459.8594807172</v>
      </c>
      <c r="D30" s="31">
        <v>6728</v>
      </c>
      <c r="E30" s="20"/>
      <c r="F30" s="73" t="s">
        <v>22</v>
      </c>
      <c r="G30" s="57">
        <v>18366</v>
      </c>
      <c r="H30" s="57">
        <v>10731097.054860899</v>
      </c>
      <c r="I30" s="58">
        <v>13498</v>
      </c>
      <c r="K30" s="15" t="s">
        <v>22</v>
      </c>
      <c r="L30" s="102">
        <v>-0.51208755308722642</v>
      </c>
      <c r="M30" s="102">
        <v>-0.49991507559333326</v>
      </c>
      <c r="N30" s="103">
        <v>-0.50155578604237672</v>
      </c>
    </row>
    <row r="31" spans="1:18" ht="13.5" thickBot="1" x14ac:dyDescent="0.25">
      <c r="A31" s="94" t="s">
        <v>23</v>
      </c>
      <c r="B31" s="34">
        <v>10224</v>
      </c>
      <c r="C31" s="34">
        <v>7263451.2457865784</v>
      </c>
      <c r="D31" s="35">
        <v>6883</v>
      </c>
      <c r="E31" s="20"/>
      <c r="F31" s="73" t="s">
        <v>23</v>
      </c>
      <c r="G31" s="74">
        <v>22599</v>
      </c>
      <c r="H31" s="74">
        <v>12113493.221793626</v>
      </c>
      <c r="I31" s="75">
        <v>16754</v>
      </c>
      <c r="K31" s="16" t="s">
        <v>23</v>
      </c>
      <c r="L31" s="104">
        <v>-0.54759060135404214</v>
      </c>
      <c r="M31" s="104">
        <v>-0.40038343087370043</v>
      </c>
      <c r="N31" s="105">
        <v>-0.58917273486928501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40049</v>
      </c>
      <c r="C33" s="85">
        <v>34184656.646275297</v>
      </c>
      <c r="D33" s="85">
        <v>28375</v>
      </c>
      <c r="E33" s="20"/>
      <c r="F33" s="54" t="s">
        <v>24</v>
      </c>
      <c r="G33" s="51">
        <v>36080</v>
      </c>
      <c r="H33" s="51">
        <v>27809810.764271788</v>
      </c>
      <c r="I33" s="55">
        <v>26278</v>
      </c>
      <c r="K33" s="101" t="s">
        <v>24</v>
      </c>
      <c r="L33" s="99">
        <v>0.11000554323725065</v>
      </c>
      <c r="M33" s="99">
        <v>0.22923010645557818</v>
      </c>
      <c r="N33" s="99">
        <v>7.9800593652485041E-2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40049</v>
      </c>
      <c r="C34" s="34">
        <v>34184656.646275297</v>
      </c>
      <c r="D34" s="35">
        <v>28375</v>
      </c>
      <c r="E34" s="20"/>
      <c r="F34" s="71" t="s">
        <v>25</v>
      </c>
      <c r="G34" s="61">
        <v>36080</v>
      </c>
      <c r="H34" s="61">
        <v>27809810.764271788</v>
      </c>
      <c r="I34" s="62">
        <v>26278</v>
      </c>
      <c r="K34" s="13" t="s">
        <v>25</v>
      </c>
      <c r="L34" s="104">
        <v>0.11000554323725065</v>
      </c>
      <c r="M34" s="104">
        <v>0.22923010645557818</v>
      </c>
      <c r="N34" s="105">
        <v>7.9800593652485041E-2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83816</v>
      </c>
      <c r="C36" s="85">
        <v>75726596.268506482</v>
      </c>
      <c r="D36" s="85">
        <v>57525</v>
      </c>
      <c r="E36" s="20"/>
      <c r="F36" s="50" t="s">
        <v>26</v>
      </c>
      <c r="G36" s="51">
        <v>53712</v>
      </c>
      <c r="H36" s="51">
        <v>57584773.971143179</v>
      </c>
      <c r="I36" s="55">
        <v>36034</v>
      </c>
      <c r="K36" s="98" t="s">
        <v>26</v>
      </c>
      <c r="L36" s="99">
        <v>0.56047065832588627</v>
      </c>
      <c r="M36" s="99">
        <v>0.31504547202797939</v>
      </c>
      <c r="N36" s="114">
        <v>0.5964089471055114</v>
      </c>
    </row>
    <row r="37" spans="1:18" ht="13.5" thickBot="1" x14ac:dyDescent="0.25">
      <c r="A37" s="38" t="s">
        <v>27</v>
      </c>
      <c r="B37" s="34">
        <v>4647</v>
      </c>
      <c r="C37" s="34">
        <v>5705658.4975364041</v>
      </c>
      <c r="D37" s="34">
        <v>3099</v>
      </c>
      <c r="E37" s="20"/>
      <c r="F37" s="73" t="s">
        <v>27</v>
      </c>
      <c r="G37" s="112">
        <v>4172</v>
      </c>
      <c r="H37" s="112">
        <v>4391474.3227019804</v>
      </c>
      <c r="I37" s="112">
        <v>2854</v>
      </c>
      <c r="K37" s="10" t="s">
        <v>27</v>
      </c>
      <c r="L37" s="102">
        <v>0.11385426653883024</v>
      </c>
      <c r="M37" s="102">
        <v>0.29925808014877209</v>
      </c>
      <c r="N37" s="103">
        <v>8.5844428871759026E-2</v>
      </c>
    </row>
    <row r="38" spans="1:18" ht="13.5" thickBot="1" x14ac:dyDescent="0.25">
      <c r="A38" s="39" t="s">
        <v>28</v>
      </c>
      <c r="B38" s="34">
        <v>7840</v>
      </c>
      <c r="C38" s="34">
        <v>11530263.356970794</v>
      </c>
      <c r="D38" s="34">
        <v>3890</v>
      </c>
      <c r="E38" s="20"/>
      <c r="F38" s="68" t="s">
        <v>28</v>
      </c>
      <c r="G38" s="112">
        <v>6014</v>
      </c>
      <c r="H38" s="112">
        <v>8905850.3073579613</v>
      </c>
      <c r="I38" s="112">
        <v>2718</v>
      </c>
      <c r="K38" s="11" t="s">
        <v>28</v>
      </c>
      <c r="L38" s="113">
        <v>0.30362487529098781</v>
      </c>
      <c r="M38" s="113">
        <v>0.29468416367211536</v>
      </c>
      <c r="N38" s="115">
        <v>0.43119941133186157</v>
      </c>
    </row>
    <row r="39" spans="1:18" ht="13.5" thickBot="1" x14ac:dyDescent="0.25">
      <c r="A39" s="39" t="s">
        <v>29</v>
      </c>
      <c r="B39" s="34">
        <v>5797</v>
      </c>
      <c r="C39" s="34">
        <v>5753143.0531951711</v>
      </c>
      <c r="D39" s="34">
        <v>4501</v>
      </c>
      <c r="E39" s="20"/>
      <c r="F39" s="68" t="s">
        <v>29</v>
      </c>
      <c r="G39" s="112">
        <v>4769</v>
      </c>
      <c r="H39" s="112">
        <v>5334770.8171222368</v>
      </c>
      <c r="I39" s="112">
        <v>3194</v>
      </c>
      <c r="K39" s="11" t="s">
        <v>29</v>
      </c>
      <c r="L39" s="113">
        <v>0.21555881736213034</v>
      </c>
      <c r="M39" s="113">
        <v>7.8423656875782788E-2</v>
      </c>
      <c r="N39" s="115">
        <v>0.40920475892298058</v>
      </c>
    </row>
    <row r="40" spans="1:18" ht="13.5" thickBot="1" x14ac:dyDescent="0.25">
      <c r="A40" s="39" t="s">
        <v>30</v>
      </c>
      <c r="B40" s="34">
        <v>38646</v>
      </c>
      <c r="C40" s="34">
        <v>31240858.601281065</v>
      </c>
      <c r="D40" s="34">
        <v>29260</v>
      </c>
      <c r="E40" s="20"/>
      <c r="F40" s="68" t="s">
        <v>30</v>
      </c>
      <c r="G40" s="112">
        <v>20583</v>
      </c>
      <c r="H40" s="112">
        <v>20052026.832578704</v>
      </c>
      <c r="I40" s="112">
        <v>15626</v>
      </c>
      <c r="K40" s="11" t="s">
        <v>30</v>
      </c>
      <c r="L40" s="113">
        <v>0.87756886751202456</v>
      </c>
      <c r="M40" s="113">
        <v>0.55799006564881348</v>
      </c>
      <c r="N40" s="115">
        <v>0.87252015870984256</v>
      </c>
    </row>
    <row r="41" spans="1:18" ht="13.5" thickBot="1" x14ac:dyDescent="0.25">
      <c r="A41" s="40" t="s">
        <v>31</v>
      </c>
      <c r="B41" s="34">
        <v>26886</v>
      </c>
      <c r="C41" s="34">
        <v>21496672.759523049</v>
      </c>
      <c r="D41" s="34">
        <v>16775</v>
      </c>
      <c r="E41" s="20"/>
      <c r="F41" s="69" t="s">
        <v>31</v>
      </c>
      <c r="G41" s="112">
        <v>18174</v>
      </c>
      <c r="H41" s="112">
        <v>18900651.691382296</v>
      </c>
      <c r="I41" s="112">
        <v>11642</v>
      </c>
      <c r="K41" s="12" t="s">
        <v>31</v>
      </c>
      <c r="L41" s="118">
        <v>0.4793661274347969</v>
      </c>
      <c r="M41" s="118">
        <v>0.13735087607187646</v>
      </c>
      <c r="N41" s="119">
        <v>0.44090362480673417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71064</v>
      </c>
      <c r="C43" s="85">
        <v>66492938.049143083</v>
      </c>
      <c r="D43" s="85">
        <v>55314</v>
      </c>
      <c r="E43" s="20"/>
      <c r="F43" s="50" t="s">
        <v>32</v>
      </c>
      <c r="G43" s="51">
        <v>71927</v>
      </c>
      <c r="H43" s="51">
        <v>69219229.397157431</v>
      </c>
      <c r="I43" s="55">
        <v>52050</v>
      </c>
      <c r="K43" s="98" t="s">
        <v>32</v>
      </c>
      <c r="L43" s="99">
        <v>-1.1998276029863586E-2</v>
      </c>
      <c r="M43" s="99">
        <v>-3.9386329084534766E-2</v>
      </c>
      <c r="N43" s="99">
        <v>6.2708933717579241E-2</v>
      </c>
    </row>
    <row r="44" spans="1:18" ht="13.5" thickBot="1" x14ac:dyDescent="0.25">
      <c r="A44" s="38" t="s">
        <v>33</v>
      </c>
      <c r="B44" s="30">
        <v>2199</v>
      </c>
      <c r="C44" s="30">
        <v>882324.71509276098</v>
      </c>
      <c r="D44" s="31">
        <v>2064</v>
      </c>
      <c r="E44" s="20"/>
      <c r="F44" s="76" t="s">
        <v>33</v>
      </c>
      <c r="G44" s="112">
        <v>2822</v>
      </c>
      <c r="H44" s="112">
        <v>1779572.5883139959</v>
      </c>
      <c r="I44" s="152">
        <v>2334</v>
      </c>
      <c r="K44" s="10" t="s">
        <v>33</v>
      </c>
      <c r="L44" s="102">
        <v>-0.22076541459957477</v>
      </c>
      <c r="M44" s="102">
        <v>-0.50419290514657011</v>
      </c>
      <c r="N44" s="103">
        <v>-0.11568123393316199</v>
      </c>
    </row>
    <row r="45" spans="1:18" ht="13.5" thickBot="1" x14ac:dyDescent="0.25">
      <c r="A45" s="39" t="s">
        <v>34</v>
      </c>
      <c r="B45" s="30">
        <v>10330</v>
      </c>
      <c r="C45" s="30">
        <v>12724106.058355173</v>
      </c>
      <c r="D45" s="31">
        <v>7575</v>
      </c>
      <c r="E45" s="20"/>
      <c r="F45" s="77" t="s">
        <v>34</v>
      </c>
      <c r="G45" s="112">
        <v>10687</v>
      </c>
      <c r="H45" s="112">
        <v>12845864.967320371</v>
      </c>
      <c r="I45" s="152">
        <v>7177</v>
      </c>
      <c r="K45" s="11" t="s">
        <v>34</v>
      </c>
      <c r="L45" s="113">
        <v>-3.340507158229622E-2</v>
      </c>
      <c r="M45" s="113">
        <v>-9.4784515698204119E-3</v>
      </c>
      <c r="N45" s="115">
        <v>5.5454925456318804E-2</v>
      </c>
    </row>
    <row r="46" spans="1:18" ht="13.5" thickBot="1" x14ac:dyDescent="0.25">
      <c r="A46" s="39" t="s">
        <v>35</v>
      </c>
      <c r="B46" s="30">
        <v>5280</v>
      </c>
      <c r="C46" s="30">
        <v>4155987.3367760289</v>
      </c>
      <c r="D46" s="31">
        <v>3598</v>
      </c>
      <c r="E46" s="20"/>
      <c r="F46" s="77" t="s">
        <v>35</v>
      </c>
      <c r="G46" s="112">
        <v>3936</v>
      </c>
      <c r="H46" s="112">
        <v>2998028.541011157</v>
      </c>
      <c r="I46" s="152">
        <v>2782</v>
      </c>
      <c r="K46" s="11" t="s">
        <v>35</v>
      </c>
      <c r="L46" s="113">
        <v>0.34146341463414642</v>
      </c>
      <c r="M46" s="113">
        <v>0.38624008408349653</v>
      </c>
      <c r="N46" s="115">
        <v>0.29331416247304087</v>
      </c>
    </row>
    <row r="47" spans="1:18" ht="13.5" thickBot="1" x14ac:dyDescent="0.25">
      <c r="A47" s="39" t="s">
        <v>36</v>
      </c>
      <c r="B47" s="30">
        <v>15552</v>
      </c>
      <c r="C47" s="30">
        <v>14925504.110489078</v>
      </c>
      <c r="D47" s="31">
        <v>12914</v>
      </c>
      <c r="E47" s="20"/>
      <c r="F47" s="77" t="s">
        <v>36</v>
      </c>
      <c r="G47" s="112">
        <v>16687</v>
      </c>
      <c r="H47" s="112">
        <v>17846186.355071355</v>
      </c>
      <c r="I47" s="152">
        <v>12594</v>
      </c>
      <c r="K47" s="11" t="s">
        <v>36</v>
      </c>
      <c r="L47" s="113">
        <v>-6.8017019236531473E-2</v>
      </c>
      <c r="M47" s="113">
        <v>-0.16365862075357662</v>
      </c>
      <c r="N47" s="115">
        <v>2.5408924884865902E-2</v>
      </c>
    </row>
    <row r="48" spans="1:18" ht="13.5" thickBot="1" x14ac:dyDescent="0.25">
      <c r="A48" s="39" t="s">
        <v>37</v>
      </c>
      <c r="B48" s="30">
        <v>6611</v>
      </c>
      <c r="C48" s="30">
        <v>7491093.7166458759</v>
      </c>
      <c r="D48" s="31">
        <v>3752</v>
      </c>
      <c r="E48" s="20"/>
      <c r="F48" s="77" t="s">
        <v>37</v>
      </c>
      <c r="G48" s="112">
        <v>6364</v>
      </c>
      <c r="H48" s="112">
        <v>6301942.9037484936</v>
      </c>
      <c r="I48" s="152">
        <v>3777</v>
      </c>
      <c r="K48" s="11" t="s">
        <v>37</v>
      </c>
      <c r="L48" s="113">
        <v>3.8812067881835333E-2</v>
      </c>
      <c r="M48" s="113">
        <v>0.1886959039552798</v>
      </c>
      <c r="N48" s="115">
        <v>-6.6190097961345007E-3</v>
      </c>
    </row>
    <row r="49" spans="1:20" ht="13.5" thickBot="1" x14ac:dyDescent="0.25">
      <c r="A49" s="39" t="s">
        <v>38</v>
      </c>
      <c r="B49" s="30">
        <v>7762</v>
      </c>
      <c r="C49" s="30">
        <v>5633983.8638958521</v>
      </c>
      <c r="D49" s="31">
        <v>6762</v>
      </c>
      <c r="E49" s="20"/>
      <c r="F49" s="77" t="s">
        <v>38</v>
      </c>
      <c r="G49" s="112">
        <v>7710</v>
      </c>
      <c r="H49" s="112">
        <v>5690568.6669911854</v>
      </c>
      <c r="I49" s="152">
        <v>6231</v>
      </c>
      <c r="K49" s="11" t="s">
        <v>38</v>
      </c>
      <c r="L49" s="113">
        <v>6.7444876783397945E-3</v>
      </c>
      <c r="M49" s="113">
        <v>-9.9436113342344923E-3</v>
      </c>
      <c r="N49" s="115">
        <v>8.5219065960520091E-2</v>
      </c>
    </row>
    <row r="50" spans="1:20" ht="13.5" thickBot="1" x14ac:dyDescent="0.25">
      <c r="A50" s="39" t="s">
        <v>39</v>
      </c>
      <c r="B50" s="30">
        <v>2714</v>
      </c>
      <c r="C50" s="30">
        <v>3511047.8004991156</v>
      </c>
      <c r="D50" s="31">
        <v>1952</v>
      </c>
      <c r="E50" s="20"/>
      <c r="F50" s="77" t="s">
        <v>39</v>
      </c>
      <c r="G50" s="112">
        <v>2205</v>
      </c>
      <c r="H50" s="112">
        <v>3231868.7478894321</v>
      </c>
      <c r="I50" s="152">
        <v>1244</v>
      </c>
      <c r="K50" s="11" t="s">
        <v>39</v>
      </c>
      <c r="L50" s="113">
        <v>0.2308390022675737</v>
      </c>
      <c r="M50" s="113">
        <v>8.638316540298896E-2</v>
      </c>
      <c r="N50" s="115">
        <v>0.56913183279742774</v>
      </c>
    </row>
    <row r="51" spans="1:20" ht="13.5" thickBot="1" x14ac:dyDescent="0.25">
      <c r="A51" s="39" t="s">
        <v>40</v>
      </c>
      <c r="B51" s="30">
        <v>16795</v>
      </c>
      <c r="C51" s="30">
        <v>14006576.738523696</v>
      </c>
      <c r="D51" s="31">
        <v>13673</v>
      </c>
      <c r="E51" s="20"/>
      <c r="F51" s="77" t="s">
        <v>40</v>
      </c>
      <c r="G51" s="112">
        <v>17198</v>
      </c>
      <c r="H51" s="112">
        <v>15146000.287022829</v>
      </c>
      <c r="I51" s="152">
        <v>12369</v>
      </c>
      <c r="K51" s="11" t="s">
        <v>40</v>
      </c>
      <c r="L51" s="113">
        <v>-2.3432957320618675E-2</v>
      </c>
      <c r="M51" s="113">
        <v>-7.5229336254231893E-2</v>
      </c>
      <c r="N51" s="115">
        <v>0.10542485245371491</v>
      </c>
    </row>
    <row r="52" spans="1:20" ht="13.5" thickBot="1" x14ac:dyDescent="0.25">
      <c r="A52" s="40" t="s">
        <v>41</v>
      </c>
      <c r="B52" s="34">
        <v>3821</v>
      </c>
      <c r="C52" s="34">
        <v>3162313.7088655028</v>
      </c>
      <c r="D52" s="35">
        <v>3024</v>
      </c>
      <c r="E52" s="20"/>
      <c r="F52" s="78" t="s">
        <v>41</v>
      </c>
      <c r="G52" s="155">
        <v>4318</v>
      </c>
      <c r="H52" s="155">
        <v>3379196.3397885966</v>
      </c>
      <c r="I52" s="156">
        <v>3542</v>
      </c>
      <c r="K52" s="12" t="s">
        <v>41</v>
      </c>
      <c r="L52" s="118">
        <v>-0.11509958314034274</v>
      </c>
      <c r="M52" s="118">
        <v>-6.4181719295026807E-2</v>
      </c>
      <c r="N52" s="119">
        <v>-0.14624505928853759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203788</v>
      </c>
      <c r="C54" s="85">
        <v>275807708.75270969</v>
      </c>
      <c r="D54" s="85">
        <v>122701</v>
      </c>
      <c r="E54" s="20"/>
      <c r="F54" s="50" t="s">
        <v>42</v>
      </c>
      <c r="G54" s="51">
        <v>200835</v>
      </c>
      <c r="H54" s="51">
        <v>245078346.40150484</v>
      </c>
      <c r="I54" s="55">
        <v>127150</v>
      </c>
      <c r="K54" s="98" t="s">
        <v>42</v>
      </c>
      <c r="L54" s="99">
        <v>1.4703612418154099E-2</v>
      </c>
      <c r="M54" s="99">
        <v>0.12538587273174184</v>
      </c>
      <c r="N54" s="99">
        <v>-3.4990169091624113E-2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154340</v>
      </c>
      <c r="C55" s="30">
        <v>217264631.27660942</v>
      </c>
      <c r="D55" s="31">
        <v>90794</v>
      </c>
      <c r="E55" s="20"/>
      <c r="F55" s="73" t="s">
        <v>43</v>
      </c>
      <c r="G55" s="57">
        <v>160636</v>
      </c>
      <c r="H55" s="57">
        <v>198029484.54151303</v>
      </c>
      <c r="I55" s="58">
        <v>101302</v>
      </c>
      <c r="K55" s="10" t="s">
        <v>43</v>
      </c>
      <c r="L55" s="102">
        <v>-3.9194203042904441E-2</v>
      </c>
      <c r="M55" s="102">
        <v>9.7132741518923371E-2</v>
      </c>
      <c r="N55" s="103">
        <v>-0.10372944265661088</v>
      </c>
      <c r="R55" s="6"/>
      <c r="S55" s="6"/>
      <c r="T55" s="6"/>
    </row>
    <row r="56" spans="1:20" ht="13.5" thickBot="1" x14ac:dyDescent="0.25">
      <c r="A56" s="39" t="s">
        <v>44</v>
      </c>
      <c r="B56" s="30">
        <v>14023</v>
      </c>
      <c r="C56" s="30">
        <v>15145521.215661412</v>
      </c>
      <c r="D56" s="31">
        <v>9987</v>
      </c>
      <c r="E56" s="20"/>
      <c r="F56" s="68" t="s">
        <v>44</v>
      </c>
      <c r="G56" s="79">
        <v>11921</v>
      </c>
      <c r="H56" s="79">
        <v>12694883.208088703</v>
      </c>
      <c r="I56" s="80">
        <v>8813</v>
      </c>
      <c r="K56" s="11" t="s">
        <v>44</v>
      </c>
      <c r="L56" s="102">
        <v>0.17632748930458852</v>
      </c>
      <c r="M56" s="102">
        <v>0.19304139844400092</v>
      </c>
      <c r="N56" s="103">
        <v>0.13321230001134698</v>
      </c>
      <c r="R56" s="6"/>
      <c r="S56" s="6"/>
      <c r="T56" s="6"/>
    </row>
    <row r="57" spans="1:20" ht="13.5" thickBot="1" x14ac:dyDescent="0.25">
      <c r="A57" s="39" t="s">
        <v>45</v>
      </c>
      <c r="B57" s="30">
        <v>6815</v>
      </c>
      <c r="C57" s="30">
        <v>9137165.2256627269</v>
      </c>
      <c r="D57" s="31">
        <v>3443</v>
      </c>
      <c r="E57" s="20"/>
      <c r="F57" s="68" t="s">
        <v>45</v>
      </c>
      <c r="G57" s="79">
        <v>6498</v>
      </c>
      <c r="H57" s="79">
        <v>8698078.5495289322</v>
      </c>
      <c r="I57" s="80">
        <v>3109</v>
      </c>
      <c r="K57" s="11" t="s">
        <v>45</v>
      </c>
      <c r="L57" s="102">
        <v>4.8784241305017018E-2</v>
      </c>
      <c r="M57" s="102">
        <v>5.0480881913577802E-2</v>
      </c>
      <c r="N57" s="103">
        <v>0.10743004181408811</v>
      </c>
      <c r="R57" s="6"/>
      <c r="S57" s="6"/>
      <c r="T57" s="6"/>
    </row>
    <row r="58" spans="1:20" ht="13.5" thickBot="1" x14ac:dyDescent="0.25">
      <c r="A58" s="40" t="s">
        <v>46</v>
      </c>
      <c r="B58" s="34">
        <v>28610</v>
      </c>
      <c r="C58" s="34">
        <v>34260391.034776136</v>
      </c>
      <c r="D58" s="35">
        <v>18477</v>
      </c>
      <c r="E58" s="20"/>
      <c r="F58" s="69" t="s">
        <v>46</v>
      </c>
      <c r="G58" s="74">
        <v>21780</v>
      </c>
      <c r="H58" s="74">
        <v>25655900.102374204</v>
      </c>
      <c r="I58" s="75">
        <v>13926</v>
      </c>
      <c r="K58" s="12" t="s">
        <v>46</v>
      </c>
      <c r="L58" s="104">
        <v>0.31359044995408625</v>
      </c>
      <c r="M58" s="104">
        <v>0.33538059074394622</v>
      </c>
      <c r="N58" s="105">
        <v>0.32679879362343822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126364</v>
      </c>
      <c r="C60" s="85">
        <v>102834912.35501611</v>
      </c>
      <c r="D60" s="85">
        <v>94455</v>
      </c>
      <c r="E60" s="20"/>
      <c r="F60" s="50" t="s">
        <v>47</v>
      </c>
      <c r="G60" s="51">
        <v>102764</v>
      </c>
      <c r="H60" s="51">
        <v>80692535.605845451</v>
      </c>
      <c r="I60" s="55">
        <v>75837</v>
      </c>
      <c r="K60" s="98" t="s">
        <v>47</v>
      </c>
      <c r="L60" s="99">
        <v>0.22965240745786453</v>
      </c>
      <c r="M60" s="99">
        <v>0.27440427522724464</v>
      </c>
      <c r="N60" s="99">
        <v>0.24550021757189766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19634</v>
      </c>
      <c r="C61" s="30">
        <v>15695215.950804498</v>
      </c>
      <c r="D61" s="31">
        <v>13848</v>
      </c>
      <c r="E61" s="20"/>
      <c r="F61" s="73" t="s">
        <v>48</v>
      </c>
      <c r="G61" s="57">
        <v>18808</v>
      </c>
      <c r="H61" s="57">
        <v>13855681.519130932</v>
      </c>
      <c r="I61" s="58">
        <v>13798</v>
      </c>
      <c r="K61" s="10" t="s">
        <v>48</v>
      </c>
      <c r="L61" s="102">
        <v>4.3917481922586044E-2</v>
      </c>
      <c r="M61" s="102">
        <v>0.13276390837460195</v>
      </c>
      <c r="N61" s="103">
        <v>3.6237135816785671E-3</v>
      </c>
    </row>
    <row r="62" spans="1:20" ht="13.5" thickBot="1" x14ac:dyDescent="0.25">
      <c r="A62" s="39" t="s">
        <v>49</v>
      </c>
      <c r="B62" s="30">
        <v>12613</v>
      </c>
      <c r="C62" s="30">
        <v>16669532.308216227</v>
      </c>
      <c r="D62" s="31">
        <v>4563</v>
      </c>
      <c r="E62" s="20"/>
      <c r="F62" s="68" t="s">
        <v>49</v>
      </c>
      <c r="G62" s="79">
        <v>8134</v>
      </c>
      <c r="H62" s="79">
        <v>9781480.7981473859</v>
      </c>
      <c r="I62" s="80">
        <v>3465</v>
      </c>
      <c r="K62" s="11" t="s">
        <v>49</v>
      </c>
      <c r="L62" s="102">
        <v>0.55065158593557895</v>
      </c>
      <c r="M62" s="102">
        <v>0.70419312292402991</v>
      </c>
      <c r="N62" s="103">
        <v>0.31688311688311699</v>
      </c>
    </row>
    <row r="63" spans="1:20" ht="13.5" thickBot="1" x14ac:dyDescent="0.25">
      <c r="A63" s="40" t="s">
        <v>50</v>
      </c>
      <c r="B63" s="34">
        <v>94117</v>
      </c>
      <c r="C63" s="34">
        <v>70470164.095995396</v>
      </c>
      <c r="D63" s="35">
        <v>76044</v>
      </c>
      <c r="E63" s="20"/>
      <c r="F63" s="69" t="s">
        <v>50</v>
      </c>
      <c r="G63" s="74">
        <v>75822</v>
      </c>
      <c r="H63" s="74">
        <v>57055373.288567133</v>
      </c>
      <c r="I63" s="75">
        <v>58574</v>
      </c>
      <c r="K63" s="12" t="s">
        <v>50</v>
      </c>
      <c r="L63" s="104">
        <v>0.24128880799767871</v>
      </c>
      <c r="M63" s="104">
        <v>0.2351187983571803</v>
      </c>
      <c r="N63" s="105">
        <v>0.29825519855225857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12043</v>
      </c>
      <c r="C65" s="85">
        <v>15724869.417900233</v>
      </c>
      <c r="D65" s="85">
        <v>4616</v>
      </c>
      <c r="E65" s="20"/>
      <c r="F65" s="50" t="s">
        <v>51</v>
      </c>
      <c r="G65" s="51">
        <v>7301</v>
      </c>
      <c r="H65" s="51">
        <v>8891545.8573707305</v>
      </c>
      <c r="I65" s="55">
        <v>3189</v>
      </c>
      <c r="K65" s="98" t="s">
        <v>51</v>
      </c>
      <c r="L65" s="99">
        <v>0.64950006848376929</v>
      </c>
      <c r="M65" s="99">
        <v>0.76851918329420243</v>
      </c>
      <c r="N65" s="99">
        <v>0.44747569771088114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8783</v>
      </c>
      <c r="C66" s="30">
        <v>11053074.098358171</v>
      </c>
      <c r="D66" s="31">
        <v>2816</v>
      </c>
      <c r="E66" s="20"/>
      <c r="F66" s="73" t="s">
        <v>52</v>
      </c>
      <c r="G66" s="57">
        <v>4525</v>
      </c>
      <c r="H66" s="57">
        <v>5420958.5013375618</v>
      </c>
      <c r="I66" s="58">
        <v>1665</v>
      </c>
      <c r="K66" s="10" t="s">
        <v>52</v>
      </c>
      <c r="L66" s="102">
        <v>0.94099447513812162</v>
      </c>
      <c r="M66" s="102">
        <v>1.0389519852680937</v>
      </c>
      <c r="N66" s="103">
        <v>0.69129129129129119</v>
      </c>
    </row>
    <row r="67" spans="1:18" ht="13.5" thickBot="1" x14ac:dyDescent="0.25">
      <c r="A67" s="40" t="s">
        <v>53</v>
      </c>
      <c r="B67" s="34">
        <v>3260</v>
      </c>
      <c r="C67" s="34">
        <v>4671795.3195420615</v>
      </c>
      <c r="D67" s="35">
        <v>1800</v>
      </c>
      <c r="E67" s="20"/>
      <c r="F67" s="69" t="s">
        <v>53</v>
      </c>
      <c r="G67" s="74">
        <v>2776</v>
      </c>
      <c r="H67" s="74">
        <v>3470587.3560331678</v>
      </c>
      <c r="I67" s="75">
        <v>1524</v>
      </c>
      <c r="K67" s="12" t="s">
        <v>53</v>
      </c>
      <c r="L67" s="104">
        <v>0.17435158501440928</v>
      </c>
      <c r="M67" s="104">
        <v>0.34611085683256149</v>
      </c>
      <c r="N67" s="105">
        <v>0.18110236220472431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54867</v>
      </c>
      <c r="C69" s="85">
        <v>48187494.359910235</v>
      </c>
      <c r="D69" s="85">
        <v>41358</v>
      </c>
      <c r="E69" s="20"/>
      <c r="F69" s="50" t="s">
        <v>54</v>
      </c>
      <c r="G69" s="51">
        <v>54511</v>
      </c>
      <c r="H69" s="51">
        <v>50206415.938691184</v>
      </c>
      <c r="I69" s="55">
        <v>39300</v>
      </c>
      <c r="K69" s="98" t="s">
        <v>54</v>
      </c>
      <c r="L69" s="99">
        <v>6.5307919502486378E-3</v>
      </c>
      <c r="M69" s="99">
        <v>-4.0212421879433191E-2</v>
      </c>
      <c r="N69" s="99">
        <v>5.2366412213740388E-2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20043</v>
      </c>
      <c r="C70" s="30">
        <v>15619375.565261578</v>
      </c>
      <c r="D70" s="31">
        <v>14580</v>
      </c>
      <c r="E70" s="20"/>
      <c r="F70" s="73" t="s">
        <v>55</v>
      </c>
      <c r="G70" s="57">
        <v>21859</v>
      </c>
      <c r="H70" s="57">
        <v>17798017.591290444</v>
      </c>
      <c r="I70" s="58">
        <v>16375</v>
      </c>
      <c r="K70" s="10" t="s">
        <v>55</v>
      </c>
      <c r="L70" s="102">
        <v>-8.3077908413010659E-2</v>
      </c>
      <c r="M70" s="102">
        <v>-0.12240925231442612</v>
      </c>
      <c r="N70" s="103">
        <v>-0.10961832061068699</v>
      </c>
    </row>
    <row r="71" spans="1:18" ht="13.5" thickBot="1" x14ac:dyDescent="0.25">
      <c r="A71" s="39" t="s">
        <v>56</v>
      </c>
      <c r="B71" s="30">
        <v>4034</v>
      </c>
      <c r="C71" s="30">
        <v>3083438.4521318041</v>
      </c>
      <c r="D71" s="31">
        <v>3027</v>
      </c>
      <c r="E71" s="20"/>
      <c r="F71" s="68" t="s">
        <v>56</v>
      </c>
      <c r="G71" s="79">
        <v>4156</v>
      </c>
      <c r="H71" s="79">
        <v>3162431.0264973752</v>
      </c>
      <c r="I71" s="80">
        <v>2868</v>
      </c>
      <c r="K71" s="11" t="s">
        <v>56</v>
      </c>
      <c r="L71" s="102">
        <v>-2.9355149181905626E-2</v>
      </c>
      <c r="M71" s="102">
        <v>-2.4978433902181019E-2</v>
      </c>
      <c r="N71" s="103">
        <v>5.543933054393313E-2</v>
      </c>
    </row>
    <row r="72" spans="1:18" ht="13.5" thickBot="1" x14ac:dyDescent="0.25">
      <c r="A72" s="39" t="s">
        <v>57</v>
      </c>
      <c r="B72" s="30">
        <v>4973</v>
      </c>
      <c r="C72" s="30">
        <v>4311169.3708609287</v>
      </c>
      <c r="D72" s="31">
        <v>3950</v>
      </c>
      <c r="E72" s="20"/>
      <c r="F72" s="68" t="s">
        <v>57</v>
      </c>
      <c r="G72" s="79">
        <v>3244</v>
      </c>
      <c r="H72" s="79">
        <v>3213244.1952185151</v>
      </c>
      <c r="I72" s="80">
        <v>2193</v>
      </c>
      <c r="K72" s="11" t="s">
        <v>57</v>
      </c>
      <c r="L72" s="102">
        <v>0.53298397040690504</v>
      </c>
      <c r="M72" s="102">
        <v>0.34168743766072529</v>
      </c>
      <c r="N72" s="103">
        <v>0.80118559051527583</v>
      </c>
    </row>
    <row r="73" spans="1:18" ht="13.5" thickBot="1" x14ac:dyDescent="0.25">
      <c r="A73" s="40" t="s">
        <v>58</v>
      </c>
      <c r="B73" s="34">
        <v>25817</v>
      </c>
      <c r="C73" s="34">
        <v>25173510.971655924</v>
      </c>
      <c r="D73" s="35">
        <v>19801</v>
      </c>
      <c r="E73" s="20"/>
      <c r="F73" s="69" t="s">
        <v>58</v>
      </c>
      <c r="G73" s="74">
        <v>25252</v>
      </c>
      <c r="H73" s="74">
        <v>26032723.125684854</v>
      </c>
      <c r="I73" s="75">
        <v>17864</v>
      </c>
      <c r="K73" s="12" t="s">
        <v>58</v>
      </c>
      <c r="L73" s="104">
        <v>2.2374465388879994E-2</v>
      </c>
      <c r="M73" s="104">
        <v>-3.3005081715066442E-2</v>
      </c>
      <c r="N73" s="105">
        <v>0.1084303627407075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170437</v>
      </c>
      <c r="C75" s="85">
        <v>188858290.06682703</v>
      </c>
      <c r="D75" s="85">
        <v>109066</v>
      </c>
      <c r="E75" s="20"/>
      <c r="F75" s="50" t="s">
        <v>59</v>
      </c>
      <c r="G75" s="51">
        <v>159590</v>
      </c>
      <c r="H75" s="51">
        <v>181515160.46772218</v>
      </c>
      <c r="I75" s="55">
        <v>99409</v>
      </c>
      <c r="K75" s="98" t="s">
        <v>59</v>
      </c>
      <c r="L75" s="99">
        <v>6.7967917789335086E-2</v>
      </c>
      <c r="M75" s="99">
        <v>4.0454635195117161E-2</v>
      </c>
      <c r="N75" s="99">
        <v>9.7144121759599189E-2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170437</v>
      </c>
      <c r="C76" s="34">
        <v>188858290.06682703</v>
      </c>
      <c r="D76" s="35">
        <v>109066</v>
      </c>
      <c r="E76" s="20"/>
      <c r="F76" s="72" t="s">
        <v>60</v>
      </c>
      <c r="G76" s="61">
        <v>159590</v>
      </c>
      <c r="H76" s="61">
        <v>181515160.46772218</v>
      </c>
      <c r="I76" s="62">
        <v>99409</v>
      </c>
      <c r="K76" s="14" t="s">
        <v>60</v>
      </c>
      <c r="L76" s="104">
        <v>6.7967917789335086E-2</v>
      </c>
      <c r="M76" s="104">
        <v>4.0454635195117161E-2</v>
      </c>
      <c r="N76" s="105">
        <v>9.7144121759599189E-2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93539</v>
      </c>
      <c r="C78" s="85">
        <v>76304039.916973159</v>
      </c>
      <c r="D78" s="85">
        <v>63304</v>
      </c>
      <c r="E78" s="20"/>
      <c r="F78" s="50" t="s">
        <v>61</v>
      </c>
      <c r="G78" s="51">
        <v>99730</v>
      </c>
      <c r="H78" s="51">
        <v>77081843.984655604</v>
      </c>
      <c r="I78" s="55">
        <v>61711</v>
      </c>
      <c r="K78" s="98" t="s">
        <v>61</v>
      </c>
      <c r="L78" s="99">
        <v>-6.2077609545773571E-2</v>
      </c>
      <c r="M78" s="99">
        <v>-1.0090626112126744E-2</v>
      </c>
      <c r="N78" s="99">
        <v>2.5813874349791766E-2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93539</v>
      </c>
      <c r="C79" s="34">
        <v>76304039.916973159</v>
      </c>
      <c r="D79" s="35">
        <v>63304</v>
      </c>
      <c r="E79" s="20"/>
      <c r="F79" s="72" t="s">
        <v>62</v>
      </c>
      <c r="G79" s="61">
        <v>99730</v>
      </c>
      <c r="H79" s="61">
        <v>77081843.984655604</v>
      </c>
      <c r="I79" s="62">
        <v>61711</v>
      </c>
      <c r="K79" s="14" t="s">
        <v>62</v>
      </c>
      <c r="L79" s="104">
        <v>-6.2077609545773571E-2</v>
      </c>
      <c r="M79" s="104">
        <v>-1.0090626112126744E-2</v>
      </c>
      <c r="N79" s="105">
        <v>2.5813874349791766E-2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28675</v>
      </c>
      <c r="C81" s="85">
        <v>31502059.360947739</v>
      </c>
      <c r="D81" s="85">
        <v>22253</v>
      </c>
      <c r="E81" s="20"/>
      <c r="F81" s="50" t="s">
        <v>63</v>
      </c>
      <c r="G81" s="51">
        <v>27526</v>
      </c>
      <c r="H81" s="51">
        <v>33102058.879062396</v>
      </c>
      <c r="I81" s="55">
        <v>19430</v>
      </c>
      <c r="K81" s="98" t="s">
        <v>63</v>
      </c>
      <c r="L81" s="99">
        <v>4.1742352684734474E-2</v>
      </c>
      <c r="M81" s="99">
        <v>-4.8335347476729962E-2</v>
      </c>
      <c r="N81" s="99">
        <v>0.14529078744209989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28675</v>
      </c>
      <c r="C82" s="34">
        <v>31502059.360947739</v>
      </c>
      <c r="D82" s="35">
        <v>22253</v>
      </c>
      <c r="E82" s="20"/>
      <c r="F82" s="72" t="s">
        <v>64</v>
      </c>
      <c r="G82" s="61">
        <v>27526</v>
      </c>
      <c r="H82" s="61">
        <v>33102058.879062396</v>
      </c>
      <c r="I82" s="62">
        <v>19430</v>
      </c>
      <c r="K82" s="14" t="s">
        <v>64</v>
      </c>
      <c r="L82" s="104">
        <v>4.1742352684734474E-2</v>
      </c>
      <c r="M82" s="104">
        <v>-4.8335347476729962E-2</v>
      </c>
      <c r="N82" s="105">
        <v>0.14529078744209989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44673</v>
      </c>
      <c r="C84" s="85">
        <v>50568913.793720841</v>
      </c>
      <c r="D84" s="85">
        <v>34826</v>
      </c>
      <c r="E84" s="20"/>
      <c r="F84" s="50" t="s">
        <v>65</v>
      </c>
      <c r="G84" s="51">
        <v>45556</v>
      </c>
      <c r="H84" s="51">
        <v>45401145.124472231</v>
      </c>
      <c r="I84" s="55">
        <v>34511</v>
      </c>
      <c r="K84" s="98" t="s">
        <v>65</v>
      </c>
      <c r="L84" s="99">
        <v>-1.9382737729388033E-2</v>
      </c>
      <c r="M84" s="99">
        <v>0.11382463272854904</v>
      </c>
      <c r="N84" s="99">
        <v>9.127524557387412E-3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12822</v>
      </c>
      <c r="C85" s="30">
        <v>12468414.821241491</v>
      </c>
      <c r="D85" s="31">
        <v>10211</v>
      </c>
      <c r="E85" s="20"/>
      <c r="F85" s="73" t="s">
        <v>66</v>
      </c>
      <c r="G85" s="57">
        <v>11152</v>
      </c>
      <c r="H85" s="57">
        <v>12444889.576702235</v>
      </c>
      <c r="I85" s="58">
        <v>7816</v>
      </c>
      <c r="K85" s="10" t="s">
        <v>66</v>
      </c>
      <c r="L85" s="102">
        <v>0.14974892395982775</v>
      </c>
      <c r="M85" s="102">
        <v>1.8903538190726543E-3</v>
      </c>
      <c r="N85" s="103">
        <v>0.30642272262026604</v>
      </c>
    </row>
    <row r="86" spans="1:18" ht="13.5" thickBot="1" x14ac:dyDescent="0.25">
      <c r="A86" s="39" t="s">
        <v>67</v>
      </c>
      <c r="B86" s="30">
        <v>7801</v>
      </c>
      <c r="C86" s="30">
        <v>9520767.816851927</v>
      </c>
      <c r="D86" s="31">
        <v>6015</v>
      </c>
      <c r="E86" s="20"/>
      <c r="F86" s="68" t="s">
        <v>67</v>
      </c>
      <c r="G86" s="79">
        <v>7246</v>
      </c>
      <c r="H86" s="79">
        <v>7587926.420012773</v>
      </c>
      <c r="I86" s="80">
        <v>5586</v>
      </c>
      <c r="K86" s="11" t="s">
        <v>67</v>
      </c>
      <c r="L86" s="102">
        <v>7.6593982887110057E-2</v>
      </c>
      <c r="M86" s="102">
        <v>0.25472590136633144</v>
      </c>
      <c r="N86" s="103">
        <v>7.6799140708915248E-2</v>
      </c>
    </row>
    <row r="87" spans="1:18" ht="13.5" thickBot="1" x14ac:dyDescent="0.25">
      <c r="A87" s="40" t="s">
        <v>68</v>
      </c>
      <c r="B87" s="34">
        <v>24050</v>
      </c>
      <c r="C87" s="34">
        <v>28579731.155627418</v>
      </c>
      <c r="D87" s="35">
        <v>18600</v>
      </c>
      <c r="E87" s="20"/>
      <c r="F87" s="69" t="s">
        <v>68</v>
      </c>
      <c r="G87" s="74">
        <v>27158</v>
      </c>
      <c r="H87" s="74">
        <v>25368329.127757221</v>
      </c>
      <c r="I87" s="75">
        <v>21109</v>
      </c>
      <c r="K87" s="12" t="s">
        <v>68</v>
      </c>
      <c r="L87" s="104">
        <v>-0.11444141689373299</v>
      </c>
      <c r="M87" s="104">
        <v>0.12659099508277749</v>
      </c>
      <c r="N87" s="105">
        <v>-0.11885925434648725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8126</v>
      </c>
      <c r="C89" s="85">
        <v>8385286.8693597503</v>
      </c>
      <c r="D89" s="85">
        <v>6343</v>
      </c>
      <c r="E89" s="20"/>
      <c r="F89" s="54" t="s">
        <v>69</v>
      </c>
      <c r="G89" s="51">
        <v>9521</v>
      </c>
      <c r="H89" s="51">
        <v>9938731.2374322936</v>
      </c>
      <c r="I89" s="55">
        <v>6952</v>
      </c>
      <c r="K89" s="101" t="s">
        <v>69</v>
      </c>
      <c r="L89" s="99">
        <v>-0.14651822287574834</v>
      </c>
      <c r="M89" s="99">
        <v>-0.15630208031200177</v>
      </c>
      <c r="N89" s="99">
        <v>-8.7600690448791707E-2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8126</v>
      </c>
      <c r="C90" s="34">
        <v>8385286.8693597503</v>
      </c>
      <c r="D90" s="35">
        <v>6343</v>
      </c>
      <c r="E90" s="20"/>
      <c r="F90" s="71" t="s">
        <v>70</v>
      </c>
      <c r="G90" s="61">
        <v>9521</v>
      </c>
      <c r="H90" s="61">
        <v>9938731.2374322936</v>
      </c>
      <c r="I90" s="62">
        <v>6952</v>
      </c>
      <c r="K90" s="13" t="s">
        <v>70</v>
      </c>
      <c r="L90" s="104">
        <v>-0.14651822287574834</v>
      </c>
      <c r="M90" s="104">
        <v>-0.15630208031200177</v>
      </c>
      <c r="N90" s="105">
        <v>-8.7600690448791707E-2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25" right="0.25" top="0.75" bottom="0.75" header="0.3" footer="0.3"/>
  <pageSetup paperSize="9" scale="5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2"/>
  <sheetViews>
    <sheetView workbookViewId="0">
      <selection activeCell="F9" sqref="F9"/>
    </sheetView>
  </sheetViews>
  <sheetFormatPr baseColWidth="10" defaultRowHeight="15" x14ac:dyDescent="0.25"/>
  <cols>
    <col min="1" max="1" width="21.42578125" customWidth="1"/>
    <col min="2" max="2" width="14.7109375" customWidth="1"/>
    <col min="3" max="3" width="13.85546875" customWidth="1"/>
    <col min="4" max="4" width="12.85546875" customWidth="1"/>
  </cols>
  <sheetData>
    <row r="1" spans="1:9" x14ac:dyDescent="0.25">
      <c r="A1" s="22" t="s">
        <v>73</v>
      </c>
      <c r="B1" s="23" t="s">
        <v>75</v>
      </c>
      <c r="C1" s="25"/>
      <c r="D1" s="25"/>
    </row>
    <row r="2" spans="1:9" x14ac:dyDescent="0.25">
      <c r="A2" s="25" t="s">
        <v>90</v>
      </c>
      <c r="B2" s="26">
        <v>2021</v>
      </c>
      <c r="C2" s="25"/>
      <c r="D2" s="25"/>
    </row>
    <row r="3" spans="1:9" ht="16.5" thickBot="1" x14ac:dyDescent="0.35">
      <c r="A3" s="81"/>
      <c r="B3" s="24"/>
      <c r="C3" s="24"/>
      <c r="D3" s="24"/>
    </row>
    <row r="4" spans="1:9" ht="15.75" thickBot="1" x14ac:dyDescent="0.3">
      <c r="A4" s="27"/>
      <c r="B4" s="95" t="s">
        <v>72</v>
      </c>
      <c r="C4" s="82" t="s">
        <v>0</v>
      </c>
      <c r="D4" s="83" t="s">
        <v>3</v>
      </c>
    </row>
    <row r="5" spans="1:9" ht="15.75" thickBot="1" x14ac:dyDescent="0.3">
      <c r="A5" s="27"/>
      <c r="B5" s="27"/>
      <c r="C5" s="28"/>
      <c r="D5" s="27"/>
    </row>
    <row r="6" spans="1:9" ht="15.75" thickBot="1" x14ac:dyDescent="0.3">
      <c r="A6" s="84" t="s">
        <v>1</v>
      </c>
      <c r="B6" s="85">
        <f t="shared" ref="B6" si="0">+B8+B18+B23+B26+B29+B33+B36+B43+B54+B60+B65+B69+B75+B78+B81+B84+B89+B92</f>
        <v>0</v>
      </c>
      <c r="C6" s="85">
        <f>+C8+C18+C23+C26+C29+C33+C36+C43+C54+C60+C65+C69+C75+C78+C81+C84+C89+C92</f>
        <v>0</v>
      </c>
      <c r="D6" s="85">
        <f>+D8+D18+D23+D26+D29+D33+D36+D43+D54+D60+D65+D69+D75+D78+D81+D84+D89+D92</f>
        <v>0</v>
      </c>
      <c r="E6" t="s">
        <v>93</v>
      </c>
      <c r="F6" s="159"/>
      <c r="G6" s="159"/>
      <c r="H6" s="159"/>
      <c r="I6" s="157" t="s">
        <v>93</v>
      </c>
    </row>
    <row r="7" spans="1:9" ht="15.75" thickBot="1" x14ac:dyDescent="0.3">
      <c r="A7" s="24"/>
      <c r="B7" s="37"/>
      <c r="C7" s="37"/>
      <c r="D7" s="111"/>
      <c r="E7" t="s">
        <v>91</v>
      </c>
      <c r="F7" s="157"/>
      <c r="G7" s="157"/>
      <c r="H7" s="157"/>
      <c r="I7" s="157" t="s">
        <v>92</v>
      </c>
    </row>
    <row r="8" spans="1:9" ht="15.75" thickBot="1" x14ac:dyDescent="0.3">
      <c r="A8" s="86" t="s">
        <v>4</v>
      </c>
      <c r="B8" s="87">
        <f t="shared" ref="B8:C8" si="1">+B9+B10+B11+B12+B13+B14+B15+B16</f>
        <v>0</v>
      </c>
      <c r="C8" s="87">
        <f t="shared" si="1"/>
        <v>0</v>
      </c>
      <c r="D8" s="87">
        <f>+D9+D10+D11+D12+D13+D14+D15+D16</f>
        <v>0</v>
      </c>
      <c r="F8" s="157"/>
      <c r="G8" s="157"/>
      <c r="H8" s="157"/>
      <c r="I8" s="157"/>
    </row>
    <row r="9" spans="1:9" ht="15.75" thickBot="1" x14ac:dyDescent="0.3">
      <c r="A9" s="29" t="s">
        <v>5</v>
      </c>
      <c r="B9" s="30">
        <f>'Enero 2021'!B9+'Febrero 2021'!B9+'Marzo 2021'!B9+'Abril 2021'!B9+'Mayo 2021'!B9+'Junio 2021'!B9+'Julio 2021'!B9+'Agosto 2021'!B9+'Septiembre 2021'!B9+'Octubre 2021'!B9+'Noviembre 2021'!B9+'Diciembre 2021'!B9-'Año 2021'!B9</f>
        <v>0</v>
      </c>
      <c r="C9" s="30">
        <f>'Enero 2021'!C9+'Febrero 2021'!C9+'Marzo 2021'!C9+'Abril 2021'!C9+'Mayo 2021'!C9+'Junio 2021'!C9+'Julio 2021'!C9+'Agosto 2021'!C9+'Septiembre 2021'!C9+'Octubre 2021'!C9+'Noviembre 2021'!C9+'Diciembre 2021'!C9-'Año 2021'!C9</f>
        <v>0</v>
      </c>
      <c r="D9" s="31">
        <f>'Enero 2021'!D9+'Febrero 2021'!D9+'Marzo 2021'!D9+'Abril 2021'!D9+'Mayo 2021'!D9+'Junio 2021'!D9+'Julio 2021'!D9+'Agosto 2021'!D9+'Septiembre 2021'!D9+'Octubre 2021'!D9+'Noviembre 2021'!D9+'Diciembre 2021'!D9-'Año 2021'!D9</f>
        <v>0</v>
      </c>
      <c r="F9" s="159">
        <f>'ITR21'!B9+IITR21!B9+IIITR21!B9+IVTR21!B9-'Año 2021'!B9</f>
        <v>0</v>
      </c>
      <c r="G9" s="159">
        <f>'ITR21'!C9+IITR21!C9+IIITR21!C9+IVTR21!C9-'Año 2021'!C9</f>
        <v>0</v>
      </c>
      <c r="H9" s="159">
        <f>'ITR21'!D9+IITR21!D9+IIITR21!D9+IVTR21!D9-'Año 2021'!D9</f>
        <v>0</v>
      </c>
      <c r="I9" s="157"/>
    </row>
    <row r="10" spans="1:9" ht="15.75" thickBot="1" x14ac:dyDescent="0.3">
      <c r="A10" s="32" t="s">
        <v>6</v>
      </c>
      <c r="B10" s="30">
        <f>'Enero 2021'!B10+'Febrero 2021'!B10+'Marzo 2021'!B10+'Abril 2021'!B10+'Mayo 2021'!B10+'Junio 2021'!B10+'Julio 2021'!B10+'Agosto 2021'!B10+'Septiembre 2021'!B10+'Octubre 2021'!B10+'Noviembre 2021'!B10+'Diciembre 2021'!B10-'Año 2021'!B10</f>
        <v>0</v>
      </c>
      <c r="C10" s="30">
        <f>'Enero 2021'!C10+'Febrero 2021'!C10+'Marzo 2021'!C10+'Abril 2021'!C10+'Mayo 2021'!C10+'Junio 2021'!C10+'Julio 2021'!C10+'Agosto 2021'!C10+'Septiembre 2021'!C10+'Octubre 2021'!C10+'Noviembre 2021'!C10+'Diciembre 2021'!C10-'Año 2021'!C10</f>
        <v>0</v>
      </c>
      <c r="D10" s="31">
        <f>'Enero 2021'!D10+'Febrero 2021'!D10+'Marzo 2021'!D10+'Abril 2021'!D10+'Mayo 2021'!D10+'Junio 2021'!D10+'Julio 2021'!D10+'Agosto 2021'!D10+'Septiembre 2021'!D10+'Octubre 2021'!D10+'Noviembre 2021'!D10+'Diciembre 2021'!D10-'Año 2021'!D10</f>
        <v>0</v>
      </c>
      <c r="F10" s="159">
        <f>'ITR21'!B10+IITR21!B10+IIITR21!B10+IVTR21!B10-'Año 2021'!B10</f>
        <v>0</v>
      </c>
      <c r="G10" s="159">
        <f>'ITR21'!C10+IITR21!C10+IIITR21!C10+IVTR21!C10-'Año 2021'!C10</f>
        <v>0</v>
      </c>
      <c r="H10" s="159">
        <f>'ITR21'!D10+IITR21!D10+IIITR21!D10+IVTR21!D10-'Año 2021'!D10</f>
        <v>0</v>
      </c>
      <c r="I10" s="157"/>
    </row>
    <row r="11" spans="1:9" ht="15.75" thickBot="1" x14ac:dyDescent="0.3">
      <c r="A11" s="32" t="s">
        <v>7</v>
      </c>
      <c r="B11" s="30">
        <f>'Enero 2021'!B11+'Febrero 2021'!B11+'Marzo 2021'!B11+'Abril 2021'!B11+'Mayo 2021'!B11+'Junio 2021'!B11+'Julio 2021'!B11+'Agosto 2021'!B11+'Septiembre 2021'!B11+'Octubre 2021'!B11+'Noviembre 2021'!B11+'Diciembre 2021'!B11-'Año 2021'!B11</f>
        <v>0</v>
      </c>
      <c r="C11" s="30">
        <f>'Enero 2021'!C11+'Febrero 2021'!C11+'Marzo 2021'!C11+'Abril 2021'!C11+'Mayo 2021'!C11+'Junio 2021'!C11+'Julio 2021'!C11+'Agosto 2021'!C11+'Septiembre 2021'!C11+'Octubre 2021'!C11+'Noviembre 2021'!C11+'Diciembre 2021'!C11-'Año 2021'!C11</f>
        <v>0</v>
      </c>
      <c r="D11" s="31">
        <f>'Enero 2021'!D11+'Febrero 2021'!D11+'Marzo 2021'!D11+'Abril 2021'!D11+'Mayo 2021'!D11+'Junio 2021'!D11+'Julio 2021'!D11+'Agosto 2021'!D11+'Septiembre 2021'!D11+'Octubre 2021'!D11+'Noviembre 2021'!D11+'Diciembre 2021'!D11-'Año 2021'!D11</f>
        <v>0</v>
      </c>
      <c r="F11" s="159">
        <f>'ITR21'!B11+IITR21!B11+IIITR21!B11+IVTR21!B11-'Año 2021'!B11</f>
        <v>0</v>
      </c>
      <c r="G11" s="159">
        <f>'ITR21'!C11+IITR21!C11+IIITR21!C11+IVTR21!C11-'Año 2021'!C11</f>
        <v>0</v>
      </c>
      <c r="H11" s="159">
        <f>'ITR21'!D11+IITR21!D11+IIITR21!D11+IVTR21!D11-'Año 2021'!D11</f>
        <v>0</v>
      </c>
      <c r="I11" s="157"/>
    </row>
    <row r="12" spans="1:9" ht="15.75" thickBot="1" x14ac:dyDescent="0.3">
      <c r="A12" s="32" t="s">
        <v>8</v>
      </c>
      <c r="B12" s="30">
        <f>'Enero 2021'!B12+'Febrero 2021'!B12+'Marzo 2021'!B12+'Abril 2021'!B12+'Mayo 2021'!B12+'Junio 2021'!B12+'Julio 2021'!B12+'Agosto 2021'!B12+'Septiembre 2021'!B12+'Octubre 2021'!B12+'Noviembre 2021'!B12+'Diciembre 2021'!B12-'Año 2021'!B12</f>
        <v>0</v>
      </c>
      <c r="C12" s="30">
        <f>'Enero 2021'!C12+'Febrero 2021'!C12+'Marzo 2021'!C12+'Abril 2021'!C12+'Mayo 2021'!C12+'Junio 2021'!C12+'Julio 2021'!C12+'Agosto 2021'!C12+'Septiembre 2021'!C12+'Octubre 2021'!C12+'Noviembre 2021'!C12+'Diciembre 2021'!C12-'Año 2021'!C12</f>
        <v>0</v>
      </c>
      <c r="D12" s="31">
        <f>'Enero 2021'!D12+'Febrero 2021'!D12+'Marzo 2021'!D12+'Abril 2021'!D12+'Mayo 2021'!D12+'Junio 2021'!D12+'Julio 2021'!D12+'Agosto 2021'!D12+'Septiembre 2021'!D12+'Octubre 2021'!D12+'Noviembre 2021'!D12+'Diciembre 2021'!D12-'Año 2021'!D12</f>
        <v>0</v>
      </c>
      <c r="F12" s="159">
        <f>'ITR21'!B12+IITR21!B12+IIITR21!B12+IVTR21!B12-'Año 2021'!B12</f>
        <v>0</v>
      </c>
      <c r="G12" s="159">
        <f>'ITR21'!C12+IITR21!C12+IIITR21!C12+IVTR21!C12-'Año 2021'!C12</f>
        <v>0</v>
      </c>
      <c r="H12" s="159">
        <f>'ITR21'!D12+IITR21!D12+IIITR21!D12+IVTR21!D12-'Año 2021'!D12</f>
        <v>0</v>
      </c>
      <c r="I12" s="157"/>
    </row>
    <row r="13" spans="1:9" ht="15.75" thickBot="1" x14ac:dyDescent="0.3">
      <c r="A13" s="32" t="s">
        <v>9</v>
      </c>
      <c r="B13" s="30">
        <f>'Enero 2021'!B13+'Febrero 2021'!B13+'Marzo 2021'!B13+'Abril 2021'!B13+'Mayo 2021'!B13+'Junio 2021'!B13+'Julio 2021'!B13+'Agosto 2021'!B13+'Septiembre 2021'!B13+'Octubre 2021'!B13+'Noviembre 2021'!B13+'Diciembre 2021'!B13-'Año 2021'!B13</f>
        <v>0</v>
      </c>
      <c r="C13" s="30">
        <f>'Enero 2021'!C13+'Febrero 2021'!C13+'Marzo 2021'!C13+'Abril 2021'!C13+'Mayo 2021'!C13+'Junio 2021'!C13+'Julio 2021'!C13+'Agosto 2021'!C13+'Septiembre 2021'!C13+'Octubre 2021'!C13+'Noviembre 2021'!C13+'Diciembre 2021'!C13-'Año 2021'!C13</f>
        <v>0</v>
      </c>
      <c r="D13" s="31">
        <f>'Enero 2021'!D13+'Febrero 2021'!D13+'Marzo 2021'!D13+'Abril 2021'!D13+'Mayo 2021'!D13+'Junio 2021'!D13+'Julio 2021'!D13+'Agosto 2021'!D13+'Septiembre 2021'!D13+'Octubre 2021'!D13+'Noviembre 2021'!D13+'Diciembre 2021'!D13-'Año 2021'!D13</f>
        <v>0</v>
      </c>
      <c r="F13" s="159">
        <f>'ITR21'!B13+IITR21!B13+IIITR21!B13+IVTR21!B13-'Año 2021'!B13</f>
        <v>0</v>
      </c>
      <c r="G13" s="159">
        <f>'ITR21'!C13+IITR21!C13+IIITR21!C13+IVTR21!C13-'Año 2021'!C13</f>
        <v>0</v>
      </c>
      <c r="H13" s="159">
        <f>'ITR21'!D13+IITR21!D13+IIITR21!D13+IVTR21!D13-'Año 2021'!D13</f>
        <v>0</v>
      </c>
      <c r="I13" s="157"/>
    </row>
    <row r="14" spans="1:9" ht="15.75" thickBot="1" x14ac:dyDescent="0.3">
      <c r="A14" s="32" t="s">
        <v>10</v>
      </c>
      <c r="B14" s="30">
        <f>'Enero 2021'!B14+'Febrero 2021'!B14+'Marzo 2021'!B14+'Abril 2021'!B14+'Mayo 2021'!B14+'Junio 2021'!B14+'Julio 2021'!B14+'Agosto 2021'!B14+'Septiembre 2021'!B14+'Octubre 2021'!B14+'Noviembre 2021'!B14+'Diciembre 2021'!B14-'Año 2021'!B14</f>
        <v>0</v>
      </c>
      <c r="C14" s="30">
        <f>'Enero 2021'!C14+'Febrero 2021'!C14+'Marzo 2021'!C14+'Abril 2021'!C14+'Mayo 2021'!C14+'Junio 2021'!C14+'Julio 2021'!C14+'Agosto 2021'!C14+'Septiembre 2021'!C14+'Octubre 2021'!C14+'Noviembre 2021'!C14+'Diciembre 2021'!C14-'Año 2021'!C14</f>
        <v>0</v>
      </c>
      <c r="D14" s="31">
        <f>'Enero 2021'!D14+'Febrero 2021'!D14+'Marzo 2021'!D14+'Abril 2021'!D14+'Mayo 2021'!D14+'Junio 2021'!D14+'Julio 2021'!D14+'Agosto 2021'!D14+'Septiembre 2021'!D14+'Octubre 2021'!D14+'Noviembre 2021'!D14+'Diciembre 2021'!D14-'Año 2021'!D14</f>
        <v>0</v>
      </c>
      <c r="F14" s="159">
        <f>'ITR21'!B14+IITR21!B14+IIITR21!B14+IVTR21!B14-'Año 2021'!B14</f>
        <v>0</v>
      </c>
      <c r="G14" s="159">
        <f>'ITR21'!C14+IITR21!C14+IIITR21!C14+IVTR21!C14-'Año 2021'!C14</f>
        <v>0</v>
      </c>
      <c r="H14" s="159">
        <f>'ITR21'!D14+IITR21!D14+IIITR21!D14+IVTR21!D14-'Año 2021'!D14</f>
        <v>0</v>
      </c>
      <c r="I14" s="157"/>
    </row>
    <row r="15" spans="1:9" ht="15.75" thickBot="1" x14ac:dyDescent="0.3">
      <c r="A15" s="32" t="s">
        <v>11</v>
      </c>
      <c r="B15" s="30">
        <f>'Enero 2021'!B15+'Febrero 2021'!B15+'Marzo 2021'!B15+'Abril 2021'!B15+'Mayo 2021'!B15+'Junio 2021'!B15+'Julio 2021'!B15+'Agosto 2021'!B15+'Septiembre 2021'!B15+'Octubre 2021'!B15+'Noviembre 2021'!B15+'Diciembre 2021'!B15-'Año 2021'!B15</f>
        <v>0</v>
      </c>
      <c r="C15" s="30">
        <f>'Enero 2021'!C15+'Febrero 2021'!C15+'Marzo 2021'!C15+'Abril 2021'!C15+'Mayo 2021'!C15+'Junio 2021'!C15+'Julio 2021'!C15+'Agosto 2021'!C15+'Septiembre 2021'!C15+'Octubre 2021'!C15+'Noviembre 2021'!C15+'Diciembre 2021'!C15-'Año 2021'!C15</f>
        <v>0</v>
      </c>
      <c r="D15" s="31">
        <f>'Enero 2021'!D15+'Febrero 2021'!D15+'Marzo 2021'!D15+'Abril 2021'!D15+'Mayo 2021'!D15+'Junio 2021'!D15+'Julio 2021'!D15+'Agosto 2021'!D15+'Septiembre 2021'!D15+'Octubre 2021'!D15+'Noviembre 2021'!D15+'Diciembre 2021'!D15-'Año 2021'!D15</f>
        <v>0</v>
      </c>
      <c r="F15" s="159">
        <f>'ITR21'!B15+IITR21!B15+IIITR21!B15+IVTR21!B15-'Año 2021'!B15</f>
        <v>0</v>
      </c>
      <c r="G15" s="159">
        <f>'ITR21'!C15+IITR21!C15+IIITR21!C15+IVTR21!C15-'Año 2021'!C15</f>
        <v>0</v>
      </c>
      <c r="H15" s="159">
        <f>'ITR21'!D15+IITR21!D15+IIITR21!D15+IVTR21!D15-'Año 2021'!D15</f>
        <v>0</v>
      </c>
      <c r="I15" s="157"/>
    </row>
    <row r="16" spans="1:9" ht="15.75" thickBot="1" x14ac:dyDescent="0.3">
      <c r="A16" s="33" t="s">
        <v>12</v>
      </c>
      <c r="B16" s="34">
        <f>'Enero 2021'!B16+'Febrero 2021'!B16+'Marzo 2021'!B16+'Abril 2021'!B16+'Mayo 2021'!B16+'Junio 2021'!B16+'Julio 2021'!B16+'Agosto 2021'!B16+'Septiembre 2021'!B16+'Octubre 2021'!B16+'Noviembre 2021'!B16+'Diciembre 2021'!B16-'Año 2021'!B16</f>
        <v>0</v>
      </c>
      <c r="C16" s="34">
        <f>'Enero 2021'!C16+'Febrero 2021'!C16+'Marzo 2021'!C16+'Abril 2021'!C16+'Mayo 2021'!C16+'Junio 2021'!C16+'Julio 2021'!C16+'Agosto 2021'!C16+'Septiembre 2021'!C16+'Octubre 2021'!C16+'Noviembre 2021'!C16+'Diciembre 2021'!C16-'Año 2021'!C16</f>
        <v>0</v>
      </c>
      <c r="D16" s="35">
        <f>'Enero 2021'!D16+'Febrero 2021'!D16+'Marzo 2021'!D16+'Abril 2021'!D16+'Mayo 2021'!D16+'Junio 2021'!D16+'Julio 2021'!D16+'Agosto 2021'!D16+'Septiembre 2021'!D16+'Octubre 2021'!D16+'Noviembre 2021'!D16+'Diciembre 2021'!D16-'Año 2021'!D16</f>
        <v>0</v>
      </c>
      <c r="F16" s="159">
        <f>'ITR21'!B16+IITR21!B16+IIITR21!B16+IVTR21!B16-'Año 2021'!B16</f>
        <v>0</v>
      </c>
      <c r="G16" s="159">
        <f>'ITR21'!C16+IITR21!C16+IIITR21!C16+IVTR21!C16-'Año 2021'!C16</f>
        <v>0</v>
      </c>
      <c r="H16" s="159">
        <f>'ITR21'!D16+IITR21!D16+IIITR21!D16+IVTR21!D16-'Año 2021'!D16</f>
        <v>0</v>
      </c>
      <c r="I16" s="157"/>
    </row>
    <row r="17" spans="1:9" ht="15.75" thickBot="1" x14ac:dyDescent="0.3">
      <c r="A17" s="24"/>
      <c r="B17" s="127"/>
      <c r="C17" s="127"/>
      <c r="D17" s="127"/>
      <c r="F17" s="159"/>
      <c r="G17" s="159"/>
      <c r="H17" s="159"/>
      <c r="I17" s="157"/>
    </row>
    <row r="18" spans="1:9" ht="15.75" thickBot="1" x14ac:dyDescent="0.3">
      <c r="A18" s="88" t="s">
        <v>13</v>
      </c>
      <c r="B18" s="89">
        <f t="shared" ref="B18:C18" si="2">+B19+B20+B21</f>
        <v>0</v>
      </c>
      <c r="C18" s="89">
        <f t="shared" si="2"/>
        <v>0</v>
      </c>
      <c r="D18" s="89">
        <f>+D19+D20+D21</f>
        <v>0</v>
      </c>
      <c r="F18" s="159"/>
      <c r="G18" s="159"/>
      <c r="H18" s="159"/>
      <c r="I18" s="157"/>
    </row>
    <row r="19" spans="1:9" ht="15.75" thickBot="1" x14ac:dyDescent="0.3">
      <c r="A19" s="38" t="s">
        <v>14</v>
      </c>
      <c r="B19" s="128">
        <f>'Enero 2021'!B19+'Febrero 2021'!B19+'Marzo 2021'!B19+'Abril 2021'!B19+'Mayo 2021'!B19+'Junio 2021'!B19+'Julio 2021'!B19+'Agosto 2021'!B19+'Septiembre 2021'!B19+'Octubre 2021'!B19+'Noviembre 2021'!B19+'Diciembre 2021'!B19-'Año 2021'!B19</f>
        <v>0</v>
      </c>
      <c r="C19" s="128">
        <f>'Enero 2021'!C19+'Febrero 2021'!C19+'Marzo 2021'!C19+'Abril 2021'!C19+'Mayo 2021'!C19+'Junio 2021'!C19+'Julio 2021'!C19+'Agosto 2021'!C19+'Septiembre 2021'!C19+'Octubre 2021'!C19+'Noviembre 2021'!C19+'Diciembre 2021'!C19-'Año 2021'!C19</f>
        <v>0</v>
      </c>
      <c r="D19" s="129">
        <f>'Enero 2021'!D19+'Febrero 2021'!D19+'Marzo 2021'!D19+'Abril 2021'!D19+'Mayo 2021'!D19+'Junio 2021'!D19+'Julio 2021'!D19+'Agosto 2021'!D19+'Septiembre 2021'!D19+'Octubre 2021'!D19+'Noviembre 2021'!D19+'Diciembre 2021'!D19-'Año 2021'!D19</f>
        <v>0</v>
      </c>
      <c r="F19" s="159">
        <f>'ITR21'!B19+IITR21!B19+IIITR21!B19+IVTR21!B19-'Año 2021'!B19</f>
        <v>0</v>
      </c>
      <c r="G19" s="159">
        <f>'ITR21'!C19+IITR21!C19+IIITR21!C19+IVTR21!C19-'Año 2021'!C19</f>
        <v>0</v>
      </c>
      <c r="H19" s="159">
        <f>'ITR21'!D19+IITR21!D19+IIITR21!D19+IVTR21!D19-'Año 2021'!D19</f>
        <v>0</v>
      </c>
      <c r="I19" s="157"/>
    </row>
    <row r="20" spans="1:9" ht="15.75" thickBot="1" x14ac:dyDescent="0.3">
      <c r="A20" s="39" t="s">
        <v>15</v>
      </c>
      <c r="B20" s="128">
        <f>'Enero 2021'!B20+'Febrero 2021'!B20+'Marzo 2021'!B20+'Abril 2021'!B20+'Mayo 2021'!B20+'Junio 2021'!B20+'Julio 2021'!B20+'Agosto 2021'!B20+'Septiembre 2021'!B20+'Octubre 2021'!B20+'Noviembre 2021'!B20+'Diciembre 2021'!B20-'Año 2021'!B20</f>
        <v>0</v>
      </c>
      <c r="C20" s="128">
        <f>'Enero 2021'!C20+'Febrero 2021'!C20+'Marzo 2021'!C20+'Abril 2021'!C20+'Mayo 2021'!C20+'Junio 2021'!C20+'Julio 2021'!C20+'Agosto 2021'!C20+'Septiembre 2021'!C20+'Octubre 2021'!C20+'Noviembre 2021'!C20+'Diciembre 2021'!C20-'Año 2021'!C20</f>
        <v>0</v>
      </c>
      <c r="D20" s="129">
        <f>'Enero 2021'!D20+'Febrero 2021'!D20+'Marzo 2021'!D20+'Abril 2021'!D20+'Mayo 2021'!D20+'Junio 2021'!D20+'Julio 2021'!D20+'Agosto 2021'!D20+'Septiembre 2021'!D20+'Octubre 2021'!D20+'Noviembre 2021'!D20+'Diciembre 2021'!D20-'Año 2021'!D20</f>
        <v>0</v>
      </c>
      <c r="F20" s="159">
        <f>'ITR21'!B20+IITR21!B20+IIITR21!B20+IVTR21!B20-'Año 2021'!B20</f>
        <v>0</v>
      </c>
      <c r="G20" s="159">
        <f>'ITR21'!C20+IITR21!C20+IIITR21!C20+IVTR21!C20-'Año 2021'!C20</f>
        <v>0</v>
      </c>
      <c r="H20" s="159">
        <f>'ITR21'!D20+IITR21!D20+IIITR21!D20+IVTR21!D20-'Año 2021'!D20</f>
        <v>0</v>
      </c>
      <c r="I20" s="157"/>
    </row>
    <row r="21" spans="1:9" ht="15.75" thickBot="1" x14ac:dyDescent="0.3">
      <c r="A21" s="40" t="s">
        <v>16</v>
      </c>
      <c r="B21" s="130">
        <f>'Enero 2021'!B21+'Febrero 2021'!B21+'Marzo 2021'!B21+'Abril 2021'!B21+'Mayo 2021'!B21+'Junio 2021'!B21+'Julio 2021'!B21+'Agosto 2021'!B21+'Septiembre 2021'!B21+'Octubre 2021'!B21+'Noviembre 2021'!B21+'Diciembre 2021'!B21-'Año 2021'!B21</f>
        <v>0</v>
      </c>
      <c r="C21" s="130">
        <f>'Enero 2021'!C21+'Febrero 2021'!C21+'Marzo 2021'!C21+'Abril 2021'!C21+'Mayo 2021'!C21+'Junio 2021'!C21+'Julio 2021'!C21+'Agosto 2021'!C21+'Septiembre 2021'!C21+'Octubre 2021'!C21+'Noviembre 2021'!C21+'Diciembre 2021'!C21-'Año 2021'!C21</f>
        <v>0</v>
      </c>
      <c r="D21" s="131">
        <f>'Enero 2021'!D21+'Febrero 2021'!D21+'Marzo 2021'!D21+'Abril 2021'!D21+'Mayo 2021'!D21+'Junio 2021'!D21+'Julio 2021'!D21+'Agosto 2021'!D21+'Septiembre 2021'!D21+'Octubre 2021'!D21+'Noviembre 2021'!D21+'Diciembre 2021'!D21-'Año 2021'!D21</f>
        <v>0</v>
      </c>
      <c r="F21" s="159">
        <f>'ITR21'!B21+IITR21!B21+IIITR21!B21+IVTR21!B21-'Año 2021'!B21</f>
        <v>0</v>
      </c>
      <c r="G21" s="159">
        <f>'ITR21'!C21+IITR21!C21+IIITR21!C21+IVTR21!C21-'Año 2021'!C21</f>
        <v>0</v>
      </c>
      <c r="H21" s="159">
        <f>'ITR21'!D21+IITR21!D21+IIITR21!D21+IVTR21!D21-'Año 2021'!D21</f>
        <v>0</v>
      </c>
      <c r="I21" s="157"/>
    </row>
    <row r="22" spans="1:9" ht="15.75" thickBot="1" x14ac:dyDescent="0.3">
      <c r="A22" s="24"/>
      <c r="B22" s="37"/>
      <c r="C22" s="37"/>
      <c r="D22" s="37"/>
      <c r="F22" s="159"/>
      <c r="G22" s="159"/>
      <c r="H22" s="159"/>
      <c r="I22" s="157"/>
    </row>
    <row r="23" spans="1:9" ht="15.75" thickBot="1" x14ac:dyDescent="0.3">
      <c r="A23" s="90" t="s">
        <v>17</v>
      </c>
      <c r="B23" s="85">
        <f t="shared" ref="B23:C23" si="3">+B24</f>
        <v>0</v>
      </c>
      <c r="C23" s="85">
        <f t="shared" si="3"/>
        <v>0</v>
      </c>
      <c r="D23" s="85">
        <f>+D24</f>
        <v>0</v>
      </c>
      <c r="F23" s="159"/>
      <c r="G23" s="159"/>
      <c r="H23" s="159"/>
      <c r="I23" s="157"/>
    </row>
    <row r="24" spans="1:9" ht="15.75" thickBot="1" x14ac:dyDescent="0.3">
      <c r="A24" s="91" t="s">
        <v>18</v>
      </c>
      <c r="B24" s="34">
        <f>'Enero 2021'!B24+'Febrero 2021'!B24+'Marzo 2021'!B24+'Abril 2021'!B24+'Mayo 2021'!B24+'Junio 2021'!B24+'Julio 2021'!B24+'Agosto 2021'!B24+'Septiembre 2021'!B24+'Octubre 2021'!B24+'Noviembre 2021'!B24+'Diciembre 2021'!B24-'Año 2021'!B24</f>
        <v>0</v>
      </c>
      <c r="C24" s="34">
        <f>'Enero 2021'!C24+'Febrero 2021'!C24+'Marzo 2021'!C24+'Abril 2021'!C24+'Mayo 2021'!C24+'Junio 2021'!C24+'Julio 2021'!C24+'Agosto 2021'!C24+'Septiembre 2021'!C24+'Octubre 2021'!C24+'Noviembre 2021'!C24+'Diciembre 2021'!C24-'Año 2021'!C24</f>
        <v>0</v>
      </c>
      <c r="D24" s="35">
        <f>'Enero 2021'!D24+'Febrero 2021'!D24+'Marzo 2021'!D24+'Abril 2021'!D24+'Mayo 2021'!D24+'Junio 2021'!D24+'Julio 2021'!D24+'Agosto 2021'!D24+'Septiembre 2021'!D24+'Octubre 2021'!D24+'Noviembre 2021'!D24+'Diciembre 2021'!D24-'Año 2021'!D24</f>
        <v>0</v>
      </c>
      <c r="F24" s="159">
        <f>'ITR21'!B24+IITR21!B24+IIITR21!B24+IVTR21!B24-'Año 2021'!B24</f>
        <v>0</v>
      </c>
      <c r="G24" s="159">
        <f>'ITR21'!C24+IITR21!C24+IIITR21!C24+IVTR21!C24-'Año 2021'!C24</f>
        <v>0</v>
      </c>
      <c r="H24" s="159">
        <f>'ITR21'!D24+IITR21!D24+IIITR21!D24+IVTR21!D24-'Año 2021'!D24</f>
        <v>0</v>
      </c>
      <c r="I24" s="157"/>
    </row>
    <row r="25" spans="1:9" ht="15.75" thickBot="1" x14ac:dyDescent="0.3">
      <c r="A25" s="24"/>
      <c r="B25" s="37"/>
      <c r="C25" s="37"/>
      <c r="D25" s="37"/>
      <c r="F25" s="159"/>
      <c r="G25" s="159"/>
      <c r="H25" s="159"/>
      <c r="I25" s="157"/>
    </row>
    <row r="26" spans="1:9" ht="15.75" thickBot="1" x14ac:dyDescent="0.3">
      <c r="A26" s="84" t="s">
        <v>19</v>
      </c>
      <c r="B26" s="85">
        <f t="shared" ref="B26:C26" si="4">+B27</f>
        <v>0</v>
      </c>
      <c r="C26" s="85">
        <f t="shared" si="4"/>
        <v>0</v>
      </c>
      <c r="D26" s="85">
        <f>+D27</f>
        <v>0</v>
      </c>
      <c r="F26" s="159"/>
      <c r="G26" s="159"/>
      <c r="H26" s="159"/>
      <c r="I26" s="157"/>
    </row>
    <row r="27" spans="1:9" ht="15.75" thickBot="1" x14ac:dyDescent="0.3">
      <c r="A27" s="92" t="s">
        <v>20</v>
      </c>
      <c r="B27" s="34">
        <f>'Enero 2021'!B27+'Febrero 2021'!B27+'Marzo 2021'!B27+'Abril 2021'!B27+'Mayo 2021'!B27+'Junio 2021'!B27+'Julio 2021'!B27+'Agosto 2021'!B27+'Septiembre 2021'!B27+'Octubre 2021'!B27+'Noviembre 2021'!B27+'Diciembre 2021'!B27-'Año 2021'!B27</f>
        <v>0</v>
      </c>
      <c r="C27" s="34">
        <f>'Enero 2021'!C27+'Febrero 2021'!C27+'Marzo 2021'!C27+'Abril 2021'!C27+'Mayo 2021'!C27+'Junio 2021'!C27+'Julio 2021'!C27+'Agosto 2021'!C27+'Septiembre 2021'!C27+'Octubre 2021'!C27+'Noviembre 2021'!C27+'Diciembre 2021'!C27-'Año 2021'!C27</f>
        <v>0</v>
      </c>
      <c r="D27" s="35">
        <f>'Enero 2021'!D27+'Febrero 2021'!D27+'Marzo 2021'!D27+'Abril 2021'!D27+'Mayo 2021'!D27+'Junio 2021'!D27+'Julio 2021'!D27+'Agosto 2021'!D27+'Septiembre 2021'!D27+'Octubre 2021'!D27+'Noviembre 2021'!D27+'Diciembre 2021'!D27-'Año 2021'!D27</f>
        <v>0</v>
      </c>
      <c r="F27" s="159">
        <f>'ITR21'!B27+IITR21!B27+IIITR21!B27+IVTR21!B27-'Año 2021'!B27</f>
        <v>0</v>
      </c>
      <c r="G27" s="159">
        <f>'ITR21'!C27+IITR21!C27+IIITR21!C27+IVTR21!C27-'Año 2021'!C27</f>
        <v>0</v>
      </c>
      <c r="H27" s="159">
        <f>'ITR21'!D27+IITR21!D27+IIITR21!D27+IVTR21!D27-'Año 2021'!D27</f>
        <v>0</v>
      </c>
      <c r="I27" s="157"/>
    </row>
    <row r="28" spans="1:9" ht="15.75" thickBot="1" x14ac:dyDescent="0.3">
      <c r="A28" s="24"/>
      <c r="B28" s="37"/>
      <c r="C28" s="37"/>
      <c r="D28" s="37"/>
      <c r="F28" s="159"/>
      <c r="G28" s="159"/>
      <c r="H28" s="159"/>
      <c r="I28" s="157"/>
    </row>
    <row r="29" spans="1:9" ht="15.75" thickBot="1" x14ac:dyDescent="0.3">
      <c r="A29" s="84" t="s">
        <v>21</v>
      </c>
      <c r="B29" s="85">
        <f t="shared" ref="B29:C29" si="5">+B30+B31</f>
        <v>0</v>
      </c>
      <c r="C29" s="85">
        <f t="shared" si="5"/>
        <v>0</v>
      </c>
      <c r="D29" s="85">
        <f>+D30+D31</f>
        <v>0</v>
      </c>
      <c r="F29" s="159"/>
      <c r="G29" s="159"/>
      <c r="H29" s="159"/>
      <c r="I29" s="157"/>
    </row>
    <row r="30" spans="1:9" ht="15.75" thickBot="1" x14ac:dyDescent="0.3">
      <c r="A30" s="93" t="s">
        <v>22</v>
      </c>
      <c r="B30" s="30">
        <f>'Enero 2021'!B30+'Febrero 2021'!B30+'Marzo 2021'!B30+'Abril 2021'!B30+'Mayo 2021'!B30+'Junio 2021'!B30+'Julio 2021'!B30+'Agosto 2021'!B30+'Septiembre 2021'!B30+'Octubre 2021'!B30+'Noviembre 2021'!B30+'Diciembre 2021'!B30-'Año 2021'!B30</f>
        <v>0</v>
      </c>
      <c r="C30" s="30">
        <f>'Enero 2021'!C30+'Febrero 2021'!C30+'Marzo 2021'!C30+'Abril 2021'!C30+'Mayo 2021'!C30+'Junio 2021'!C30+'Julio 2021'!C30+'Agosto 2021'!C30+'Septiembre 2021'!C30+'Octubre 2021'!C30+'Noviembre 2021'!C30+'Diciembre 2021'!C30-'Año 2021'!C30</f>
        <v>0</v>
      </c>
      <c r="D30" s="31">
        <f>'Enero 2021'!D30+'Febrero 2021'!D30+'Marzo 2021'!D30+'Abril 2021'!D30+'Mayo 2021'!D30+'Junio 2021'!D30+'Julio 2021'!D30+'Agosto 2021'!D30+'Septiembre 2021'!D30+'Octubre 2021'!D30+'Noviembre 2021'!D30+'Diciembre 2021'!D30-'Año 2021'!D30</f>
        <v>0</v>
      </c>
      <c r="F30" s="159">
        <f>'ITR21'!B30+IITR21!B30+IIITR21!B30+IVTR21!B30-'Año 2021'!B30</f>
        <v>0</v>
      </c>
      <c r="G30" s="159">
        <f>'ITR21'!C30+IITR21!C30+IIITR21!C30+IVTR21!C30-'Año 2021'!C30</f>
        <v>0</v>
      </c>
      <c r="H30" s="159">
        <f>'ITR21'!D30+IITR21!D30+IIITR21!D30+IVTR21!D30-'Año 2021'!D30</f>
        <v>0</v>
      </c>
      <c r="I30" s="157"/>
    </row>
    <row r="31" spans="1:9" ht="15.75" thickBot="1" x14ac:dyDescent="0.3">
      <c r="A31" s="94" t="s">
        <v>23</v>
      </c>
      <c r="B31" s="34">
        <f>'Enero 2021'!B31+'Febrero 2021'!B31+'Marzo 2021'!B31+'Abril 2021'!B31+'Mayo 2021'!B31+'Junio 2021'!B31+'Julio 2021'!B31+'Agosto 2021'!B31+'Septiembre 2021'!B31+'Octubre 2021'!B31+'Noviembre 2021'!B31+'Diciembre 2021'!B31-'Año 2021'!B31</f>
        <v>0</v>
      </c>
      <c r="C31" s="34">
        <f>'Enero 2021'!C31+'Febrero 2021'!C31+'Marzo 2021'!C31+'Abril 2021'!C31+'Mayo 2021'!C31+'Junio 2021'!C31+'Julio 2021'!C31+'Agosto 2021'!C31+'Septiembre 2021'!C31+'Octubre 2021'!C31+'Noviembre 2021'!C31+'Diciembre 2021'!C31-'Año 2021'!C31</f>
        <v>0</v>
      </c>
      <c r="D31" s="35">
        <f>'Enero 2021'!D31+'Febrero 2021'!D31+'Marzo 2021'!D31+'Abril 2021'!D31+'Mayo 2021'!D31+'Junio 2021'!D31+'Julio 2021'!D31+'Agosto 2021'!D31+'Septiembre 2021'!D31+'Octubre 2021'!D31+'Noviembre 2021'!D31+'Diciembre 2021'!D31-'Año 2021'!D31</f>
        <v>0</v>
      </c>
      <c r="F31" s="159">
        <f>'ITR21'!B31+IITR21!B31+IIITR21!B31+IVTR21!B31-'Año 2021'!B31</f>
        <v>0</v>
      </c>
      <c r="G31" s="159">
        <f>'ITR21'!C31+IITR21!C31+IIITR21!C31+IVTR21!C31-'Año 2021'!C31</f>
        <v>0</v>
      </c>
      <c r="H31" s="159">
        <f>'ITR21'!D31+IITR21!D31+IIITR21!D31+IVTR21!D31-'Año 2021'!D31</f>
        <v>0</v>
      </c>
      <c r="I31" s="157"/>
    </row>
    <row r="32" spans="1:9" ht="15.75" thickBot="1" x14ac:dyDescent="0.3">
      <c r="A32" s="24"/>
      <c r="B32" s="37"/>
      <c r="C32" s="37"/>
      <c r="D32" s="37"/>
      <c r="F32" s="159"/>
      <c r="G32" s="159"/>
      <c r="H32" s="159"/>
      <c r="I32" s="157"/>
    </row>
    <row r="33" spans="1:9" ht="15.75" thickBot="1" x14ac:dyDescent="0.3">
      <c r="A33" s="90" t="s">
        <v>24</v>
      </c>
      <c r="B33" s="85">
        <f t="shared" ref="B33:C33" si="6">+B34</f>
        <v>0</v>
      </c>
      <c r="C33" s="85">
        <f t="shared" si="6"/>
        <v>0</v>
      </c>
      <c r="D33" s="85">
        <f>+D34</f>
        <v>0</v>
      </c>
      <c r="F33" s="159"/>
      <c r="G33" s="159"/>
      <c r="H33" s="159"/>
      <c r="I33" s="157"/>
    </row>
    <row r="34" spans="1:9" ht="15.75" thickBot="1" x14ac:dyDescent="0.3">
      <c r="A34" s="91" t="s">
        <v>25</v>
      </c>
      <c r="B34" s="34">
        <f>'Enero 2021'!B34+'Febrero 2021'!B34+'Marzo 2021'!B34+'Abril 2021'!B34+'Mayo 2021'!B34+'Junio 2021'!B34+'Julio 2021'!B34+'Agosto 2021'!B34+'Septiembre 2021'!B34+'Octubre 2021'!B34+'Noviembre 2021'!B34+'Diciembre 2021'!B34-'Año 2021'!B34</f>
        <v>0</v>
      </c>
      <c r="C34" s="34">
        <f>'Enero 2021'!C34+'Febrero 2021'!C34+'Marzo 2021'!C34+'Abril 2021'!C34+'Mayo 2021'!C34+'Junio 2021'!C34+'Julio 2021'!C34+'Agosto 2021'!C34+'Septiembre 2021'!C34+'Octubre 2021'!C34+'Noviembre 2021'!C34+'Diciembre 2021'!C34-'Año 2021'!C34</f>
        <v>0</v>
      </c>
      <c r="D34" s="35">
        <f>'Enero 2021'!D34+'Febrero 2021'!D34+'Marzo 2021'!D34+'Abril 2021'!D34+'Mayo 2021'!D34+'Junio 2021'!D34+'Julio 2021'!D34+'Agosto 2021'!D34+'Septiembre 2021'!D34+'Octubre 2021'!D34+'Noviembre 2021'!D34+'Diciembre 2021'!D34-'Año 2021'!D34</f>
        <v>0</v>
      </c>
      <c r="F34" s="159">
        <f>'ITR21'!B34+IITR21!B34+IIITR21!B34+IVTR21!B34-'Año 2021'!B34</f>
        <v>0</v>
      </c>
      <c r="G34" s="159">
        <f>'ITR21'!C34+IITR21!C34+IIITR21!C34+IVTR21!C34-'Año 2021'!C34</f>
        <v>0</v>
      </c>
      <c r="H34" s="159">
        <f>'ITR21'!D34+IITR21!D34+IIITR21!D34+IVTR21!D34-'Año 2021'!D34</f>
        <v>0</v>
      </c>
      <c r="I34" s="157"/>
    </row>
    <row r="35" spans="1:9" ht="15.75" thickBot="1" x14ac:dyDescent="0.3">
      <c r="A35" s="24"/>
      <c r="B35" s="37"/>
      <c r="C35" s="37"/>
      <c r="D35" s="37"/>
      <c r="F35" s="159"/>
      <c r="G35" s="159"/>
      <c r="H35" s="159"/>
      <c r="I35" s="157"/>
    </row>
    <row r="36" spans="1:9" ht="15.75" thickBot="1" x14ac:dyDescent="0.3">
      <c r="A36" s="84" t="s">
        <v>26</v>
      </c>
      <c r="B36" s="85">
        <f t="shared" ref="B36:C36" si="7">+B37+B38+B39+B40+B41</f>
        <v>0</v>
      </c>
      <c r="C36" s="85">
        <f t="shared" si="7"/>
        <v>0</v>
      </c>
      <c r="D36" s="85">
        <f>+D37+D38+D39+D40+D41</f>
        <v>0</v>
      </c>
      <c r="F36" s="159"/>
      <c r="G36" s="159"/>
      <c r="H36" s="159"/>
      <c r="I36" s="157"/>
    </row>
    <row r="37" spans="1:9" ht="15.75" thickBot="1" x14ac:dyDescent="0.3">
      <c r="A37" s="38" t="s">
        <v>27</v>
      </c>
      <c r="B37" s="34">
        <f>'Enero 2021'!B37+'Febrero 2021'!B37+'Marzo 2021'!B37+'Abril 2021'!B37+'Mayo 2021'!B37+'Junio 2021'!B37+'Julio 2021'!B37+'Agosto 2021'!B37+'Septiembre 2021'!B37+'Octubre 2021'!B37+'Noviembre 2021'!B37+'Diciembre 2021'!B37-'Año 2021'!B37</f>
        <v>0</v>
      </c>
      <c r="C37" s="34">
        <f>'Enero 2021'!C37+'Febrero 2021'!C37+'Marzo 2021'!C37+'Abril 2021'!C37+'Mayo 2021'!C37+'Junio 2021'!C37+'Julio 2021'!C37+'Agosto 2021'!C37+'Septiembre 2021'!C37+'Octubre 2021'!C37+'Noviembre 2021'!C37+'Diciembre 2021'!C37-'Año 2021'!C37</f>
        <v>0</v>
      </c>
      <c r="D37" s="34">
        <f>'Enero 2021'!D37+'Febrero 2021'!D37+'Marzo 2021'!D37+'Abril 2021'!D37+'Mayo 2021'!D37+'Junio 2021'!D37+'Julio 2021'!D37+'Agosto 2021'!D37+'Septiembre 2021'!D37+'Octubre 2021'!D37+'Noviembre 2021'!D37+'Diciembre 2021'!D37-'Año 2021'!D37</f>
        <v>0</v>
      </c>
      <c r="F37" s="159">
        <f>'ITR21'!B37+IITR21!B37+IIITR21!B37+IVTR21!B37-'Año 2021'!B37</f>
        <v>0</v>
      </c>
      <c r="G37" s="159">
        <f>'ITR21'!C37+IITR21!C37+IIITR21!C37+IVTR21!C37-'Año 2021'!C37</f>
        <v>0</v>
      </c>
      <c r="H37" s="159">
        <f>'ITR21'!D37+IITR21!D37+IIITR21!D37+IVTR21!D37-'Año 2021'!D37</f>
        <v>0</v>
      </c>
      <c r="I37" s="157"/>
    </row>
    <row r="38" spans="1:9" ht="15.75" thickBot="1" x14ac:dyDescent="0.3">
      <c r="A38" s="39" t="s">
        <v>28</v>
      </c>
      <c r="B38" s="34">
        <f>'Enero 2021'!B38+'Febrero 2021'!B38+'Marzo 2021'!B38+'Abril 2021'!B38+'Mayo 2021'!B38+'Junio 2021'!B38+'Julio 2021'!B38+'Agosto 2021'!B38+'Septiembre 2021'!B38+'Octubre 2021'!B38+'Noviembre 2021'!B38+'Diciembre 2021'!B38-'Año 2021'!B38</f>
        <v>0</v>
      </c>
      <c r="C38" s="34">
        <f>'Enero 2021'!C38+'Febrero 2021'!C38+'Marzo 2021'!C38+'Abril 2021'!C38+'Mayo 2021'!C38+'Junio 2021'!C38+'Julio 2021'!C38+'Agosto 2021'!C38+'Septiembre 2021'!C38+'Octubre 2021'!C38+'Noviembre 2021'!C38+'Diciembre 2021'!C38-'Año 2021'!C38</f>
        <v>0</v>
      </c>
      <c r="D38" s="34">
        <f>'Enero 2021'!D38+'Febrero 2021'!D38+'Marzo 2021'!D38+'Abril 2021'!D38+'Mayo 2021'!D38+'Junio 2021'!D38+'Julio 2021'!D38+'Agosto 2021'!D38+'Septiembre 2021'!D38+'Octubre 2021'!D38+'Noviembre 2021'!D38+'Diciembre 2021'!D38-'Año 2021'!D38</f>
        <v>0</v>
      </c>
      <c r="F38" s="159">
        <f>'ITR21'!B38+IITR21!B38+IIITR21!B38+IVTR21!B38-'Año 2021'!B38</f>
        <v>0</v>
      </c>
      <c r="G38" s="159">
        <f>'ITR21'!C38+IITR21!C38+IIITR21!C38+IVTR21!C38-'Año 2021'!C38</f>
        <v>0</v>
      </c>
      <c r="H38" s="159">
        <f>'ITR21'!D38+IITR21!D38+IIITR21!D38+IVTR21!D38-'Año 2021'!D38</f>
        <v>0</v>
      </c>
      <c r="I38" s="157"/>
    </row>
    <row r="39" spans="1:9" ht="15.75" thickBot="1" x14ac:dyDescent="0.3">
      <c r="A39" s="39" t="s">
        <v>29</v>
      </c>
      <c r="B39" s="34">
        <f>'Enero 2021'!B39+'Febrero 2021'!B39+'Marzo 2021'!B39+'Abril 2021'!B39+'Mayo 2021'!B39+'Junio 2021'!B39+'Julio 2021'!B39+'Agosto 2021'!B39+'Septiembre 2021'!B39+'Octubre 2021'!B39+'Noviembre 2021'!B39+'Diciembre 2021'!B39-'Año 2021'!B39</f>
        <v>0</v>
      </c>
      <c r="C39" s="34">
        <f>'Enero 2021'!C39+'Febrero 2021'!C39+'Marzo 2021'!C39+'Abril 2021'!C39+'Mayo 2021'!C39+'Junio 2021'!C39+'Julio 2021'!C39+'Agosto 2021'!C39+'Septiembre 2021'!C39+'Octubre 2021'!C39+'Noviembre 2021'!C39+'Diciembre 2021'!C39-'Año 2021'!C39</f>
        <v>0</v>
      </c>
      <c r="D39" s="34">
        <f>'Enero 2021'!D39+'Febrero 2021'!D39+'Marzo 2021'!D39+'Abril 2021'!D39+'Mayo 2021'!D39+'Junio 2021'!D39+'Julio 2021'!D39+'Agosto 2021'!D39+'Septiembre 2021'!D39+'Octubre 2021'!D39+'Noviembre 2021'!D39+'Diciembre 2021'!D39-'Año 2021'!D39</f>
        <v>0</v>
      </c>
      <c r="F39" s="159">
        <f>'ITR21'!B39+IITR21!B39+IIITR21!B39+IVTR21!B39-'Año 2021'!B39</f>
        <v>0</v>
      </c>
      <c r="G39" s="159">
        <f>'ITR21'!C39+IITR21!C39+IIITR21!C39+IVTR21!C39-'Año 2021'!C39</f>
        <v>0</v>
      </c>
      <c r="H39" s="159">
        <f>'ITR21'!D39+IITR21!D39+IIITR21!D39+IVTR21!D39-'Año 2021'!D39</f>
        <v>0</v>
      </c>
      <c r="I39" s="157"/>
    </row>
    <row r="40" spans="1:9" ht="15.75" thickBot="1" x14ac:dyDescent="0.3">
      <c r="A40" s="39" t="s">
        <v>30</v>
      </c>
      <c r="B40" s="34">
        <f>'Enero 2021'!B40+'Febrero 2021'!B40+'Marzo 2021'!B40+'Abril 2021'!B40+'Mayo 2021'!B40+'Junio 2021'!B40+'Julio 2021'!B40+'Agosto 2021'!B40+'Septiembre 2021'!B40+'Octubre 2021'!B40+'Noviembre 2021'!B40+'Diciembre 2021'!B40-'Año 2021'!B40</f>
        <v>0</v>
      </c>
      <c r="C40" s="34">
        <f>'Enero 2021'!C40+'Febrero 2021'!C40+'Marzo 2021'!C40+'Abril 2021'!C40+'Mayo 2021'!C40+'Junio 2021'!C40+'Julio 2021'!C40+'Agosto 2021'!C40+'Septiembre 2021'!C40+'Octubre 2021'!C40+'Noviembre 2021'!C40+'Diciembre 2021'!C40-'Año 2021'!C40</f>
        <v>0</v>
      </c>
      <c r="D40" s="34">
        <f>'Enero 2021'!D40+'Febrero 2021'!D40+'Marzo 2021'!D40+'Abril 2021'!D40+'Mayo 2021'!D40+'Junio 2021'!D40+'Julio 2021'!D40+'Agosto 2021'!D40+'Septiembre 2021'!D40+'Octubre 2021'!D40+'Noviembre 2021'!D40+'Diciembre 2021'!D40-'Año 2021'!D40</f>
        <v>0</v>
      </c>
      <c r="F40" s="159">
        <f>'ITR21'!B40+IITR21!B40+IIITR21!B40+IVTR21!B40-'Año 2021'!B40</f>
        <v>0</v>
      </c>
      <c r="G40" s="159">
        <f>'ITR21'!C40+IITR21!C40+IIITR21!C40+IVTR21!C40-'Año 2021'!C40</f>
        <v>0</v>
      </c>
      <c r="H40" s="159">
        <f>'ITR21'!D40+IITR21!D40+IIITR21!D40+IVTR21!D40-'Año 2021'!D40</f>
        <v>0</v>
      </c>
      <c r="I40" s="157"/>
    </row>
    <row r="41" spans="1:9" ht="15.75" thickBot="1" x14ac:dyDescent="0.3">
      <c r="A41" s="40" t="s">
        <v>31</v>
      </c>
      <c r="B41" s="34">
        <f>'Enero 2021'!B41+'Febrero 2021'!B41+'Marzo 2021'!B41+'Abril 2021'!B41+'Mayo 2021'!B41+'Junio 2021'!B41+'Julio 2021'!B41+'Agosto 2021'!B41+'Septiembre 2021'!B41+'Octubre 2021'!B41+'Noviembre 2021'!B41+'Diciembre 2021'!B41-'Año 2021'!B41</f>
        <v>0</v>
      </c>
      <c r="C41" s="34">
        <f>'Enero 2021'!C41+'Febrero 2021'!C41+'Marzo 2021'!C41+'Abril 2021'!C41+'Mayo 2021'!C41+'Junio 2021'!C41+'Julio 2021'!C41+'Agosto 2021'!C41+'Septiembre 2021'!C41+'Octubre 2021'!C41+'Noviembre 2021'!C41+'Diciembre 2021'!C41-'Año 2021'!C41</f>
        <v>0</v>
      </c>
      <c r="D41" s="34">
        <f>'Enero 2021'!D41+'Febrero 2021'!D41+'Marzo 2021'!D41+'Abril 2021'!D41+'Mayo 2021'!D41+'Junio 2021'!D41+'Julio 2021'!D41+'Agosto 2021'!D41+'Septiembre 2021'!D41+'Octubre 2021'!D41+'Noviembre 2021'!D41+'Diciembre 2021'!D41-'Año 2021'!D41</f>
        <v>0</v>
      </c>
      <c r="F41" s="159">
        <f>'ITR21'!B41+IITR21!B41+IIITR21!B41+IVTR21!B41-'Año 2021'!B41</f>
        <v>0</v>
      </c>
      <c r="G41" s="159">
        <f>'ITR21'!C41+IITR21!C41+IIITR21!C41+IVTR21!C41-'Año 2021'!C41</f>
        <v>0</v>
      </c>
      <c r="H41" s="159">
        <f>'ITR21'!D41+IITR21!D41+IIITR21!D41+IVTR21!D41-'Año 2021'!D41</f>
        <v>0</v>
      </c>
      <c r="I41" s="157"/>
    </row>
    <row r="42" spans="1:9" ht="15.75" thickBot="1" x14ac:dyDescent="0.3">
      <c r="A42" s="24"/>
      <c r="B42" s="37"/>
      <c r="C42" s="37"/>
      <c r="D42" s="37"/>
      <c r="F42" s="159"/>
      <c r="G42" s="159"/>
      <c r="H42" s="159"/>
      <c r="I42" s="157"/>
    </row>
    <row r="43" spans="1:9" ht="15.75" thickBot="1" x14ac:dyDescent="0.3">
      <c r="A43" s="84" t="s">
        <v>32</v>
      </c>
      <c r="B43" s="85">
        <f t="shared" ref="B43:C43" si="8">+B44+B45+B46+B47+B48+B49+B50+B51+B52</f>
        <v>0</v>
      </c>
      <c r="C43" s="85">
        <f t="shared" si="8"/>
        <v>0</v>
      </c>
      <c r="D43" s="85">
        <f>+D44+D45+D46+D47+D48+D49+D50+D51+D52</f>
        <v>0</v>
      </c>
      <c r="F43" s="159"/>
      <c r="G43" s="159"/>
      <c r="H43" s="159"/>
      <c r="I43" s="157"/>
    </row>
    <row r="44" spans="1:9" ht="15.75" thickBot="1" x14ac:dyDescent="0.3">
      <c r="A44" s="38" t="s">
        <v>33</v>
      </c>
      <c r="B44" s="30">
        <f>'Enero 2021'!B44+'Febrero 2021'!B44+'Marzo 2021'!B44+'Abril 2021'!B44+'Mayo 2021'!B44+'Junio 2021'!B44+'Julio 2021'!B44+'Agosto 2021'!B44+'Septiembre 2021'!B44+'Octubre 2021'!B44+'Noviembre 2021'!B44+'Diciembre 2021'!B44-'Año 2021'!B44</f>
        <v>0</v>
      </c>
      <c r="C44" s="30">
        <f>'Enero 2021'!C44+'Febrero 2021'!C44+'Marzo 2021'!C44+'Abril 2021'!C44+'Mayo 2021'!C44+'Junio 2021'!C44+'Julio 2021'!C44+'Agosto 2021'!C44+'Septiembre 2021'!C44+'Octubre 2021'!C44+'Noviembre 2021'!C44+'Diciembre 2021'!C44-'Año 2021'!C44</f>
        <v>0</v>
      </c>
      <c r="D44" s="31">
        <f>'Enero 2021'!D44+'Febrero 2021'!D44+'Marzo 2021'!D44+'Abril 2021'!D44+'Mayo 2021'!D44+'Junio 2021'!D44+'Julio 2021'!D44+'Agosto 2021'!D44+'Septiembre 2021'!D44+'Octubre 2021'!D44+'Noviembre 2021'!D44+'Diciembre 2021'!D44-'Año 2021'!D44</f>
        <v>0</v>
      </c>
      <c r="F44" s="159">
        <f>'ITR21'!B44+IITR21!B44+IIITR21!B44+IVTR21!B44-'Año 2021'!B44</f>
        <v>0</v>
      </c>
      <c r="G44" s="159">
        <f>'ITR21'!C44+IITR21!C44+IIITR21!C44+IVTR21!C44-'Año 2021'!C44</f>
        <v>0</v>
      </c>
      <c r="H44" s="159">
        <f>'ITR21'!D44+IITR21!D44+IIITR21!D44+IVTR21!D44-'Año 2021'!D44</f>
        <v>0</v>
      </c>
      <c r="I44" s="157"/>
    </row>
    <row r="45" spans="1:9" ht="15.75" thickBot="1" x14ac:dyDescent="0.3">
      <c r="A45" s="39" t="s">
        <v>34</v>
      </c>
      <c r="B45" s="30">
        <f>'Enero 2021'!B45+'Febrero 2021'!B45+'Marzo 2021'!B45+'Abril 2021'!B45+'Mayo 2021'!B45+'Junio 2021'!B45+'Julio 2021'!B45+'Agosto 2021'!B45+'Septiembre 2021'!B45+'Octubre 2021'!B45+'Noviembre 2021'!B45+'Diciembre 2021'!B45-'Año 2021'!B45</f>
        <v>0</v>
      </c>
      <c r="C45" s="30">
        <f>'Enero 2021'!C45+'Febrero 2021'!C45+'Marzo 2021'!C45+'Abril 2021'!C45+'Mayo 2021'!C45+'Junio 2021'!C45+'Julio 2021'!C45+'Agosto 2021'!C45+'Septiembre 2021'!C45+'Octubre 2021'!C45+'Noviembre 2021'!C45+'Diciembre 2021'!C45-'Año 2021'!C45</f>
        <v>0</v>
      </c>
      <c r="D45" s="31">
        <f>'Enero 2021'!D45+'Febrero 2021'!D45+'Marzo 2021'!D45+'Abril 2021'!D45+'Mayo 2021'!D45+'Junio 2021'!D45+'Julio 2021'!D45+'Agosto 2021'!D45+'Septiembre 2021'!D45+'Octubre 2021'!D45+'Noviembre 2021'!D45+'Diciembre 2021'!D45-'Año 2021'!D45</f>
        <v>0</v>
      </c>
      <c r="F45" s="159">
        <f>'ITR21'!B45+IITR21!B45+IIITR21!B45+IVTR21!B45-'Año 2021'!B45</f>
        <v>0</v>
      </c>
      <c r="G45" s="159">
        <f>'ITR21'!C45+IITR21!C45+IIITR21!C45+IVTR21!C45-'Año 2021'!C45</f>
        <v>0</v>
      </c>
      <c r="H45" s="159">
        <f>'ITR21'!D45+IITR21!D45+IIITR21!D45+IVTR21!D45-'Año 2021'!D45</f>
        <v>0</v>
      </c>
      <c r="I45" s="157"/>
    </row>
    <row r="46" spans="1:9" ht="15.75" thickBot="1" x14ac:dyDescent="0.3">
      <c r="A46" s="39" t="s">
        <v>35</v>
      </c>
      <c r="B46" s="30">
        <f>'Enero 2021'!B46+'Febrero 2021'!B46+'Marzo 2021'!B46+'Abril 2021'!B46+'Mayo 2021'!B46+'Junio 2021'!B46+'Julio 2021'!B46+'Agosto 2021'!B46+'Septiembre 2021'!B46+'Octubre 2021'!B46+'Noviembre 2021'!B46+'Diciembre 2021'!B46-'Año 2021'!B46</f>
        <v>0</v>
      </c>
      <c r="C46" s="30">
        <f>'Enero 2021'!C46+'Febrero 2021'!C46+'Marzo 2021'!C46+'Abril 2021'!C46+'Mayo 2021'!C46+'Junio 2021'!C46+'Julio 2021'!C46+'Agosto 2021'!C46+'Septiembre 2021'!C46+'Octubre 2021'!C46+'Noviembre 2021'!C46+'Diciembre 2021'!C46-'Año 2021'!C46</f>
        <v>0</v>
      </c>
      <c r="D46" s="31">
        <f>'Enero 2021'!D46+'Febrero 2021'!D46+'Marzo 2021'!D46+'Abril 2021'!D46+'Mayo 2021'!D46+'Junio 2021'!D46+'Julio 2021'!D46+'Agosto 2021'!D46+'Septiembre 2021'!D46+'Octubre 2021'!D46+'Noviembre 2021'!D46+'Diciembre 2021'!D46-'Año 2021'!D46</f>
        <v>0</v>
      </c>
      <c r="F46" s="159">
        <f>'ITR21'!B46+IITR21!B46+IIITR21!B46+IVTR21!B46-'Año 2021'!B46</f>
        <v>0</v>
      </c>
      <c r="G46" s="159">
        <f>'ITR21'!C46+IITR21!C46+IIITR21!C46+IVTR21!C46-'Año 2021'!C46</f>
        <v>0</v>
      </c>
      <c r="H46" s="159">
        <f>'ITR21'!D46+IITR21!D46+IIITR21!D46+IVTR21!D46-'Año 2021'!D46</f>
        <v>0</v>
      </c>
      <c r="I46" s="157"/>
    </row>
    <row r="47" spans="1:9" ht="15.75" thickBot="1" x14ac:dyDescent="0.3">
      <c r="A47" s="39" t="s">
        <v>36</v>
      </c>
      <c r="B47" s="30">
        <f>'Enero 2021'!B47+'Febrero 2021'!B47+'Marzo 2021'!B47+'Abril 2021'!B47+'Mayo 2021'!B47+'Junio 2021'!B47+'Julio 2021'!B47+'Agosto 2021'!B47+'Septiembre 2021'!B47+'Octubre 2021'!B47+'Noviembre 2021'!B47+'Diciembre 2021'!B47-'Año 2021'!B47</f>
        <v>0</v>
      </c>
      <c r="C47" s="30">
        <f>'Enero 2021'!C47+'Febrero 2021'!C47+'Marzo 2021'!C47+'Abril 2021'!C47+'Mayo 2021'!C47+'Junio 2021'!C47+'Julio 2021'!C47+'Agosto 2021'!C47+'Septiembre 2021'!C47+'Octubre 2021'!C47+'Noviembre 2021'!C47+'Diciembre 2021'!C47-'Año 2021'!C47</f>
        <v>0</v>
      </c>
      <c r="D47" s="31">
        <f>'Enero 2021'!D47+'Febrero 2021'!D47+'Marzo 2021'!D47+'Abril 2021'!D47+'Mayo 2021'!D47+'Junio 2021'!D47+'Julio 2021'!D47+'Agosto 2021'!D47+'Septiembre 2021'!D47+'Octubre 2021'!D47+'Noviembre 2021'!D47+'Diciembre 2021'!D47-'Año 2021'!D47</f>
        <v>0</v>
      </c>
      <c r="F47" s="159">
        <f>'ITR21'!B47+IITR21!B47+IIITR21!B47+IVTR21!B47-'Año 2021'!B47</f>
        <v>0</v>
      </c>
      <c r="G47" s="159">
        <f>'ITR21'!C47+IITR21!C47+IIITR21!C47+IVTR21!C47-'Año 2021'!C47</f>
        <v>0</v>
      </c>
      <c r="H47" s="159">
        <f>'ITR21'!D47+IITR21!D47+IIITR21!D47+IVTR21!D47-'Año 2021'!D47</f>
        <v>0</v>
      </c>
      <c r="I47" s="157"/>
    </row>
    <row r="48" spans="1:9" ht="15.75" thickBot="1" x14ac:dyDescent="0.3">
      <c r="A48" s="39" t="s">
        <v>37</v>
      </c>
      <c r="B48" s="30">
        <f>'Enero 2021'!B48+'Febrero 2021'!B48+'Marzo 2021'!B48+'Abril 2021'!B48+'Mayo 2021'!B48+'Junio 2021'!B48+'Julio 2021'!B48+'Agosto 2021'!B48+'Septiembre 2021'!B48+'Octubre 2021'!B48+'Noviembre 2021'!B48+'Diciembre 2021'!B48-'Año 2021'!B48</f>
        <v>0</v>
      </c>
      <c r="C48" s="30">
        <f>'Enero 2021'!C48+'Febrero 2021'!C48+'Marzo 2021'!C48+'Abril 2021'!C48+'Mayo 2021'!C48+'Junio 2021'!C48+'Julio 2021'!C48+'Agosto 2021'!C48+'Septiembre 2021'!C48+'Octubre 2021'!C48+'Noviembre 2021'!C48+'Diciembre 2021'!C48-'Año 2021'!C48</f>
        <v>0</v>
      </c>
      <c r="D48" s="31">
        <f>'Enero 2021'!D48+'Febrero 2021'!D48+'Marzo 2021'!D48+'Abril 2021'!D48+'Mayo 2021'!D48+'Junio 2021'!D48+'Julio 2021'!D48+'Agosto 2021'!D48+'Septiembre 2021'!D48+'Octubre 2021'!D48+'Noviembre 2021'!D48+'Diciembre 2021'!D48-'Año 2021'!D48</f>
        <v>0</v>
      </c>
      <c r="F48" s="159">
        <f>'ITR21'!B48+IITR21!B48+IIITR21!B48+IVTR21!B48-'Año 2021'!B48</f>
        <v>0</v>
      </c>
      <c r="G48" s="159">
        <f>'ITR21'!C48+IITR21!C48+IIITR21!C48+IVTR21!C48-'Año 2021'!C48</f>
        <v>0</v>
      </c>
      <c r="H48" s="159">
        <f>'ITR21'!D48+IITR21!D48+IIITR21!D48+IVTR21!D48-'Año 2021'!D48</f>
        <v>0</v>
      </c>
      <c r="I48" s="157"/>
    </row>
    <row r="49" spans="1:9" ht="15.75" thickBot="1" x14ac:dyDescent="0.3">
      <c r="A49" s="39" t="s">
        <v>38</v>
      </c>
      <c r="B49" s="30">
        <f>'Enero 2021'!B49+'Febrero 2021'!B49+'Marzo 2021'!B49+'Abril 2021'!B49+'Mayo 2021'!B49+'Junio 2021'!B49+'Julio 2021'!B49+'Agosto 2021'!B49+'Septiembre 2021'!B49+'Octubre 2021'!B49+'Noviembre 2021'!B49+'Diciembre 2021'!B49-'Año 2021'!B49</f>
        <v>0</v>
      </c>
      <c r="C49" s="30">
        <f>'Enero 2021'!C49+'Febrero 2021'!C49+'Marzo 2021'!C49+'Abril 2021'!C49+'Mayo 2021'!C49+'Junio 2021'!C49+'Julio 2021'!C49+'Agosto 2021'!C49+'Septiembre 2021'!C49+'Octubre 2021'!C49+'Noviembre 2021'!C49+'Diciembre 2021'!C49-'Año 2021'!C49</f>
        <v>0</v>
      </c>
      <c r="D49" s="31">
        <f>'Enero 2021'!D49+'Febrero 2021'!D49+'Marzo 2021'!D49+'Abril 2021'!D49+'Mayo 2021'!D49+'Junio 2021'!D49+'Julio 2021'!D49+'Agosto 2021'!D49+'Septiembre 2021'!D49+'Octubre 2021'!D49+'Noviembre 2021'!D49+'Diciembre 2021'!D49-'Año 2021'!D49</f>
        <v>0</v>
      </c>
      <c r="F49" s="159">
        <f>'ITR21'!B49+IITR21!B49+IIITR21!B49+IVTR21!B49-'Año 2021'!B49</f>
        <v>0</v>
      </c>
      <c r="G49" s="159">
        <f>'ITR21'!C49+IITR21!C49+IIITR21!C49+IVTR21!C49-'Año 2021'!C49</f>
        <v>0</v>
      </c>
      <c r="H49" s="159">
        <f>'ITR21'!D49+IITR21!D49+IIITR21!D49+IVTR21!D49-'Año 2021'!D49</f>
        <v>0</v>
      </c>
      <c r="I49" s="157"/>
    </row>
    <row r="50" spans="1:9" ht="15.75" thickBot="1" x14ac:dyDescent="0.3">
      <c r="A50" s="39" t="s">
        <v>39</v>
      </c>
      <c r="B50" s="30">
        <f>'Enero 2021'!B50+'Febrero 2021'!B50+'Marzo 2021'!B50+'Abril 2021'!B50+'Mayo 2021'!B50+'Junio 2021'!B50+'Julio 2021'!B50+'Agosto 2021'!B50+'Septiembre 2021'!B50+'Octubre 2021'!B50+'Noviembre 2021'!B50+'Diciembre 2021'!B50-'Año 2021'!B50</f>
        <v>0</v>
      </c>
      <c r="C50" s="30">
        <f>'Enero 2021'!C50+'Febrero 2021'!C50+'Marzo 2021'!C50+'Abril 2021'!C50+'Mayo 2021'!C50+'Junio 2021'!C50+'Julio 2021'!C50+'Agosto 2021'!C50+'Septiembre 2021'!C50+'Octubre 2021'!C50+'Noviembre 2021'!C50+'Diciembre 2021'!C50-'Año 2021'!C50</f>
        <v>0</v>
      </c>
      <c r="D50" s="31">
        <f>'Enero 2021'!D50+'Febrero 2021'!D50+'Marzo 2021'!D50+'Abril 2021'!D50+'Mayo 2021'!D50+'Junio 2021'!D50+'Julio 2021'!D50+'Agosto 2021'!D50+'Septiembre 2021'!D50+'Octubre 2021'!D50+'Noviembre 2021'!D50+'Diciembre 2021'!D50-'Año 2021'!D50</f>
        <v>0</v>
      </c>
      <c r="F50" s="159">
        <f>'ITR21'!B50+IITR21!B50+IIITR21!B50+IVTR21!B50-'Año 2021'!B50</f>
        <v>0</v>
      </c>
      <c r="G50" s="159">
        <f>'ITR21'!C50+IITR21!C50+IIITR21!C50+IVTR21!C50-'Año 2021'!C50</f>
        <v>0</v>
      </c>
      <c r="H50" s="159">
        <f>'ITR21'!D50+IITR21!D50+IIITR21!D50+IVTR21!D50-'Año 2021'!D50</f>
        <v>0</v>
      </c>
      <c r="I50" s="157"/>
    </row>
    <row r="51" spans="1:9" ht="15.75" thickBot="1" x14ac:dyDescent="0.3">
      <c r="A51" s="39" t="s">
        <v>40</v>
      </c>
      <c r="B51" s="30">
        <f>'Enero 2021'!B51+'Febrero 2021'!B51+'Marzo 2021'!B51+'Abril 2021'!B51+'Mayo 2021'!B51+'Junio 2021'!B51+'Julio 2021'!B51+'Agosto 2021'!B51+'Septiembre 2021'!B51+'Octubre 2021'!B51+'Noviembre 2021'!B51+'Diciembre 2021'!B51-'Año 2021'!B51</f>
        <v>0</v>
      </c>
      <c r="C51" s="30">
        <f>'Enero 2021'!C51+'Febrero 2021'!C51+'Marzo 2021'!C51+'Abril 2021'!C51+'Mayo 2021'!C51+'Junio 2021'!C51+'Julio 2021'!C51+'Agosto 2021'!C51+'Septiembre 2021'!C51+'Octubre 2021'!C51+'Noviembre 2021'!C51+'Diciembre 2021'!C51-'Año 2021'!C51</f>
        <v>0</v>
      </c>
      <c r="D51" s="31">
        <f>'Enero 2021'!D51+'Febrero 2021'!D51+'Marzo 2021'!D51+'Abril 2021'!D51+'Mayo 2021'!D51+'Junio 2021'!D51+'Julio 2021'!D51+'Agosto 2021'!D51+'Septiembre 2021'!D51+'Octubre 2021'!D51+'Noviembre 2021'!D51+'Diciembre 2021'!D51-'Año 2021'!D51</f>
        <v>0</v>
      </c>
      <c r="F51" s="159">
        <f>'ITR21'!B51+IITR21!B51+IIITR21!B51+IVTR21!B51-'Año 2021'!B51</f>
        <v>0</v>
      </c>
      <c r="G51" s="159">
        <f>'ITR21'!C51+IITR21!C51+IIITR21!C51+IVTR21!C51-'Año 2021'!C51</f>
        <v>0</v>
      </c>
      <c r="H51" s="159">
        <f>'ITR21'!D51+IITR21!D51+IIITR21!D51+IVTR21!D51-'Año 2021'!D51</f>
        <v>0</v>
      </c>
      <c r="I51" s="157"/>
    </row>
    <row r="52" spans="1:9" ht="15.75" thickBot="1" x14ac:dyDescent="0.3">
      <c r="A52" s="40" t="s">
        <v>41</v>
      </c>
      <c r="B52" s="34">
        <f>'Enero 2021'!B52+'Febrero 2021'!B52+'Marzo 2021'!B52+'Abril 2021'!B52+'Mayo 2021'!B52+'Junio 2021'!B52+'Julio 2021'!B52+'Agosto 2021'!B52+'Septiembre 2021'!B52+'Octubre 2021'!B52+'Noviembre 2021'!B52+'Diciembre 2021'!B52-'Año 2021'!B52</f>
        <v>0</v>
      </c>
      <c r="C52" s="34">
        <f>'Enero 2021'!C52+'Febrero 2021'!C52+'Marzo 2021'!C52+'Abril 2021'!C52+'Mayo 2021'!C52+'Junio 2021'!C52+'Julio 2021'!C52+'Agosto 2021'!C52+'Septiembre 2021'!C52+'Octubre 2021'!C52+'Noviembre 2021'!C52+'Diciembre 2021'!C52-'Año 2021'!C52</f>
        <v>0</v>
      </c>
      <c r="D52" s="35">
        <f>'Enero 2021'!D52+'Febrero 2021'!D52+'Marzo 2021'!D52+'Abril 2021'!D52+'Mayo 2021'!D52+'Junio 2021'!D52+'Julio 2021'!D52+'Agosto 2021'!D52+'Septiembre 2021'!D52+'Octubre 2021'!D52+'Noviembre 2021'!D52+'Diciembre 2021'!D52-'Año 2021'!D52</f>
        <v>0</v>
      </c>
      <c r="F52" s="159">
        <f>'ITR21'!B52+IITR21!B52+IIITR21!B52+IVTR21!B52-'Año 2021'!B52</f>
        <v>0</v>
      </c>
      <c r="G52" s="159">
        <f>'ITR21'!C52+IITR21!C52+IIITR21!C52+IVTR21!C52-'Año 2021'!C52</f>
        <v>0</v>
      </c>
      <c r="H52" s="159">
        <f>'ITR21'!D52+IITR21!D52+IIITR21!D52+IVTR21!D52-'Año 2021'!D52</f>
        <v>0</v>
      </c>
      <c r="I52" s="157"/>
    </row>
    <row r="53" spans="1:9" ht="15.75" thickBot="1" x14ac:dyDescent="0.3">
      <c r="A53" s="24"/>
      <c r="B53" s="37"/>
      <c r="C53" s="37"/>
      <c r="D53" s="37"/>
      <c r="F53" s="159"/>
      <c r="G53" s="159"/>
      <c r="H53" s="159"/>
      <c r="I53" s="157"/>
    </row>
    <row r="54" spans="1:9" ht="15.75" thickBot="1" x14ac:dyDescent="0.3">
      <c r="A54" s="84" t="s">
        <v>42</v>
      </c>
      <c r="B54" s="85">
        <f t="shared" ref="B54:C54" si="9">+B55+B57+B56+B58</f>
        <v>0</v>
      </c>
      <c r="C54" s="85">
        <f t="shared" si="9"/>
        <v>0</v>
      </c>
      <c r="D54" s="85">
        <f>+D55+D57+D56+D58</f>
        <v>0</v>
      </c>
      <c r="F54" s="159"/>
      <c r="G54" s="159"/>
      <c r="H54" s="159"/>
      <c r="I54" s="157"/>
    </row>
    <row r="55" spans="1:9" ht="15.75" thickBot="1" x14ac:dyDescent="0.3">
      <c r="A55" s="38" t="s">
        <v>43</v>
      </c>
      <c r="B55" s="30">
        <v>0</v>
      </c>
      <c r="C55" s="30">
        <v>0</v>
      </c>
      <c r="D55" s="31">
        <v>0</v>
      </c>
      <c r="F55" s="159">
        <f>'ITR21'!B55+IITR21!B55+IIITR21!B55+IVTR21!B55-'Año 2021'!B55</f>
        <v>0</v>
      </c>
      <c r="G55" s="159">
        <f>'ITR21'!C55+IITR21!C55+IIITR21!C55+IVTR21!C55-'Año 2021'!C55</f>
        <v>0</v>
      </c>
      <c r="H55" s="159">
        <f>'ITR21'!D55+IITR21!D55+IIITR21!D55+IVTR21!D55-'Año 2021'!D55</f>
        <v>0</v>
      </c>
      <c r="I55" s="157"/>
    </row>
    <row r="56" spans="1:9" ht="15.75" thickBot="1" x14ac:dyDescent="0.3">
      <c r="A56" s="39" t="s">
        <v>44</v>
      </c>
      <c r="B56" s="30">
        <v>0</v>
      </c>
      <c r="C56" s="30">
        <v>0</v>
      </c>
      <c r="D56" s="31">
        <v>0</v>
      </c>
      <c r="F56" s="159">
        <f>'ITR21'!B56+IITR21!B56+IIITR21!B56+IVTR21!B56-'Año 2021'!B56</f>
        <v>0</v>
      </c>
      <c r="G56" s="159">
        <f>'ITR21'!C56+IITR21!C56+IIITR21!C56+IVTR21!C56-'Año 2021'!C56</f>
        <v>0</v>
      </c>
      <c r="H56" s="159">
        <f>'ITR21'!D56+IITR21!D56+IIITR21!D56+IVTR21!D56-'Año 2021'!D56</f>
        <v>0</v>
      </c>
      <c r="I56" s="157"/>
    </row>
    <row r="57" spans="1:9" ht="15.75" thickBot="1" x14ac:dyDescent="0.3">
      <c r="A57" s="39" t="s">
        <v>45</v>
      </c>
      <c r="B57" s="30">
        <v>0</v>
      </c>
      <c r="C57" s="30">
        <v>0</v>
      </c>
      <c r="D57" s="31">
        <v>0</v>
      </c>
      <c r="F57" s="159">
        <f>'ITR21'!B57+IITR21!B57+IIITR21!B57+IVTR21!B57-'Año 2021'!B57</f>
        <v>0</v>
      </c>
      <c r="G57" s="159">
        <f>'ITR21'!C57+IITR21!C57+IIITR21!C57+IVTR21!C57-'Año 2021'!C57</f>
        <v>0</v>
      </c>
      <c r="H57" s="159">
        <f>'ITR21'!D57+IITR21!D57+IIITR21!D57+IVTR21!D57-'Año 2021'!D57</f>
        <v>0</v>
      </c>
      <c r="I57" s="157"/>
    </row>
    <row r="58" spans="1:9" ht="15.75" thickBot="1" x14ac:dyDescent="0.3">
      <c r="A58" s="40" t="s">
        <v>46</v>
      </c>
      <c r="B58" s="34">
        <v>0</v>
      </c>
      <c r="C58" s="34">
        <v>0</v>
      </c>
      <c r="D58" s="35">
        <v>0</v>
      </c>
      <c r="F58" s="159">
        <f>'ITR21'!B58+IITR21!B58+IIITR21!B58+IVTR21!B58-'Año 2021'!B58</f>
        <v>0</v>
      </c>
      <c r="G58" s="159">
        <f>'ITR21'!C58+IITR21!C58+IIITR21!C58+IVTR21!C58-'Año 2021'!C58</f>
        <v>0</v>
      </c>
      <c r="H58" s="159">
        <f>'ITR21'!D58+IITR21!D58+IIITR21!D58+IVTR21!D58-'Año 2021'!D58</f>
        <v>0</v>
      </c>
      <c r="I58" s="157"/>
    </row>
    <row r="59" spans="1:9" ht="15.75" thickBot="1" x14ac:dyDescent="0.3">
      <c r="A59" s="24"/>
      <c r="B59" s="37"/>
      <c r="C59" s="37"/>
      <c r="D59" s="37"/>
      <c r="F59" s="159"/>
      <c r="G59" s="159"/>
      <c r="H59" s="159"/>
      <c r="I59" s="157"/>
    </row>
    <row r="60" spans="1:9" ht="15.75" thickBot="1" x14ac:dyDescent="0.3">
      <c r="A60" s="84" t="s">
        <v>47</v>
      </c>
      <c r="B60" s="85">
        <f t="shared" ref="B60:C60" si="10">+B61+B62+B63</f>
        <v>0</v>
      </c>
      <c r="C60" s="85">
        <f t="shared" si="10"/>
        <v>0</v>
      </c>
      <c r="D60" s="85">
        <f>+D61+D62+D63</f>
        <v>0</v>
      </c>
      <c r="F60" s="159"/>
      <c r="G60" s="159"/>
      <c r="H60" s="159"/>
      <c r="I60" s="157"/>
    </row>
    <row r="61" spans="1:9" ht="15.75" thickBot="1" x14ac:dyDescent="0.3">
      <c r="A61" s="38" t="s">
        <v>48</v>
      </c>
      <c r="B61" s="30">
        <f>'Enero 2021'!B61+'Febrero 2021'!B61+'Marzo 2021'!B61+'Abril 2021'!B61+'Mayo 2021'!B61+'Junio 2021'!B61+'Julio 2021'!B61+'Agosto 2021'!B61+'Septiembre 2021'!B61+'Octubre 2021'!B61+'Noviembre 2021'!B61+'Diciembre 2021'!B61-'Año 2021'!B61</f>
        <v>0</v>
      </c>
      <c r="C61" s="30">
        <f>'Enero 2021'!C61+'Febrero 2021'!C61+'Marzo 2021'!C61+'Abril 2021'!C61+'Mayo 2021'!C61+'Junio 2021'!C61+'Julio 2021'!C61+'Agosto 2021'!C61+'Septiembre 2021'!C61+'Octubre 2021'!C61+'Noviembre 2021'!C61+'Diciembre 2021'!C61-'Año 2021'!C61</f>
        <v>0</v>
      </c>
      <c r="D61" s="31">
        <f>'Enero 2021'!D61+'Febrero 2021'!D61+'Marzo 2021'!D61+'Abril 2021'!D61+'Mayo 2021'!D61+'Junio 2021'!D61+'Julio 2021'!D61+'Agosto 2021'!D61+'Septiembre 2021'!D61+'Octubre 2021'!D61+'Noviembre 2021'!D61+'Diciembre 2021'!D61-'Año 2021'!D61</f>
        <v>0</v>
      </c>
      <c r="F61" s="159">
        <f>'ITR21'!B61+IITR21!B61+IIITR21!B61+IVTR21!B61-'Año 2021'!B61</f>
        <v>0</v>
      </c>
      <c r="G61" s="159">
        <f>'ITR21'!C61+IITR21!C61+IIITR21!C61+IVTR21!C61-'Año 2021'!C61</f>
        <v>0</v>
      </c>
      <c r="H61" s="159">
        <f>'ITR21'!D61+IITR21!D61+IIITR21!D61+IVTR21!D61-'Año 2021'!D61</f>
        <v>0</v>
      </c>
      <c r="I61" s="157"/>
    </row>
    <row r="62" spans="1:9" ht="15.75" thickBot="1" x14ac:dyDescent="0.3">
      <c r="A62" s="39" t="s">
        <v>49</v>
      </c>
      <c r="B62" s="30">
        <f>'Enero 2021'!B62+'Febrero 2021'!B62+'Marzo 2021'!B62+'Abril 2021'!B62+'Mayo 2021'!B62+'Junio 2021'!B62+'Julio 2021'!B62+'Agosto 2021'!B62+'Septiembre 2021'!B62+'Octubre 2021'!B62+'Noviembre 2021'!B62+'Diciembre 2021'!B62-'Año 2021'!B62</f>
        <v>0</v>
      </c>
      <c r="C62" s="30">
        <f>'Enero 2021'!C62+'Febrero 2021'!C62+'Marzo 2021'!C62+'Abril 2021'!C62+'Mayo 2021'!C62+'Junio 2021'!C62+'Julio 2021'!C62+'Agosto 2021'!C62+'Septiembre 2021'!C62+'Octubre 2021'!C62+'Noviembre 2021'!C62+'Diciembre 2021'!C62-'Año 2021'!C62</f>
        <v>0</v>
      </c>
      <c r="D62" s="31">
        <f>'Enero 2021'!D62+'Febrero 2021'!D62+'Marzo 2021'!D62+'Abril 2021'!D62+'Mayo 2021'!D62+'Junio 2021'!D62+'Julio 2021'!D62+'Agosto 2021'!D62+'Septiembre 2021'!D62+'Octubre 2021'!D62+'Noviembre 2021'!D62+'Diciembre 2021'!D62-'Año 2021'!D62</f>
        <v>0</v>
      </c>
      <c r="F62" s="159">
        <f>'ITR21'!B62+IITR21!B62+IIITR21!B62+IVTR21!B62-'Año 2021'!B62</f>
        <v>0</v>
      </c>
      <c r="G62" s="159">
        <f>'ITR21'!C62+IITR21!C62+IIITR21!C62+IVTR21!C62-'Año 2021'!C62</f>
        <v>0</v>
      </c>
      <c r="H62" s="159">
        <f>'ITR21'!D62+IITR21!D62+IIITR21!D62+IVTR21!D62-'Año 2021'!D62</f>
        <v>0</v>
      </c>
      <c r="I62" s="157"/>
    </row>
    <row r="63" spans="1:9" ht="15.75" thickBot="1" x14ac:dyDescent="0.3">
      <c r="A63" s="40" t="s">
        <v>50</v>
      </c>
      <c r="B63" s="34">
        <f>'Enero 2021'!B63+'Febrero 2021'!B63+'Marzo 2021'!B63+'Abril 2021'!B63+'Mayo 2021'!B63+'Junio 2021'!B63+'Julio 2021'!B63+'Agosto 2021'!B63+'Septiembre 2021'!B63+'Octubre 2021'!B63+'Noviembre 2021'!B63+'Diciembre 2021'!B63-'Año 2021'!B63</f>
        <v>0</v>
      </c>
      <c r="C63" s="34">
        <f>'Enero 2021'!C63+'Febrero 2021'!C63+'Marzo 2021'!C63+'Abril 2021'!C63+'Mayo 2021'!C63+'Junio 2021'!C63+'Julio 2021'!C63+'Agosto 2021'!C63+'Septiembre 2021'!C63+'Octubre 2021'!C63+'Noviembre 2021'!C63+'Diciembre 2021'!C63-'Año 2021'!C63</f>
        <v>0</v>
      </c>
      <c r="D63" s="35">
        <f>'Enero 2021'!D63+'Febrero 2021'!D63+'Marzo 2021'!D63+'Abril 2021'!D63+'Mayo 2021'!D63+'Junio 2021'!D63+'Julio 2021'!D63+'Agosto 2021'!D63+'Septiembre 2021'!D63+'Octubre 2021'!D63+'Noviembre 2021'!D63+'Diciembre 2021'!D63-'Año 2021'!D63</f>
        <v>0</v>
      </c>
      <c r="F63" s="159">
        <f>'ITR21'!B63+IITR21!B63+IIITR21!B63+IVTR21!B63-'Año 2021'!B63</f>
        <v>0</v>
      </c>
      <c r="G63" s="159">
        <f>'ITR21'!C63+IITR21!C63+IIITR21!C63+IVTR21!C63-'Año 2021'!C63</f>
        <v>0</v>
      </c>
      <c r="H63" s="159">
        <f>'ITR21'!D63+IITR21!D63+IIITR21!D63+IVTR21!D63-'Año 2021'!D63</f>
        <v>0</v>
      </c>
      <c r="I63" s="157"/>
    </row>
    <row r="64" spans="1:9" ht="15.75" thickBot="1" x14ac:dyDescent="0.3">
      <c r="A64" s="24"/>
      <c r="B64" s="37"/>
      <c r="C64" s="37"/>
      <c r="D64" s="37"/>
      <c r="F64" s="159"/>
      <c r="G64" s="159"/>
      <c r="H64" s="159"/>
      <c r="I64" s="157"/>
    </row>
    <row r="65" spans="1:9" ht="15.75" thickBot="1" x14ac:dyDescent="0.3">
      <c r="A65" s="84" t="s">
        <v>51</v>
      </c>
      <c r="B65" s="85">
        <f t="shared" ref="B65:C65" si="11">+B66+B67</f>
        <v>0</v>
      </c>
      <c r="C65" s="85">
        <f t="shared" si="11"/>
        <v>0</v>
      </c>
      <c r="D65" s="85">
        <f>+D66+D67</f>
        <v>0</v>
      </c>
      <c r="F65" s="159"/>
      <c r="G65" s="159"/>
      <c r="H65" s="159"/>
      <c r="I65" s="157"/>
    </row>
    <row r="66" spans="1:9" ht="15.75" thickBot="1" x14ac:dyDescent="0.3">
      <c r="A66" s="38" t="s">
        <v>52</v>
      </c>
      <c r="B66" s="30">
        <f>'Enero 2021'!B66+'Febrero 2021'!B66+'Marzo 2021'!B66+'Abril 2021'!B66+'Mayo 2021'!B66+'Junio 2021'!B66+'Julio 2021'!B66+'Agosto 2021'!B66+'Septiembre 2021'!B66+'Octubre 2021'!B66+'Noviembre 2021'!B66+'Diciembre 2021'!B66-'Año 2021'!B66</f>
        <v>0</v>
      </c>
      <c r="C66" s="30">
        <f>'Enero 2021'!C66+'Febrero 2021'!C66+'Marzo 2021'!C66+'Abril 2021'!C66+'Mayo 2021'!C66+'Junio 2021'!C66+'Julio 2021'!C66+'Agosto 2021'!C66+'Septiembre 2021'!C66+'Octubre 2021'!C66+'Noviembre 2021'!C66+'Diciembre 2021'!C66-'Año 2021'!C66</f>
        <v>0</v>
      </c>
      <c r="D66" s="31">
        <f>'Enero 2021'!D66+'Febrero 2021'!D66+'Marzo 2021'!D66+'Abril 2021'!D66+'Mayo 2021'!D66+'Junio 2021'!D66+'Julio 2021'!D66+'Agosto 2021'!D66+'Septiembre 2021'!D66+'Octubre 2021'!D66+'Noviembre 2021'!D66+'Diciembre 2021'!D66-'Año 2021'!D66</f>
        <v>0</v>
      </c>
      <c r="F66" s="159">
        <f>'ITR21'!B66+IITR21!B66+IIITR21!B66+IVTR21!B66-'Año 2021'!B66</f>
        <v>0</v>
      </c>
      <c r="G66" s="159">
        <f>'ITR21'!C66+IITR21!C66+IIITR21!C66+IVTR21!C66-'Año 2021'!C66</f>
        <v>0</v>
      </c>
      <c r="H66" s="159">
        <f>'ITR21'!D66+IITR21!D66+IIITR21!D66+IVTR21!D66-'Año 2021'!D66</f>
        <v>0</v>
      </c>
      <c r="I66" s="157"/>
    </row>
    <row r="67" spans="1:9" ht="15.75" thickBot="1" x14ac:dyDescent="0.3">
      <c r="A67" s="40" t="s">
        <v>53</v>
      </c>
      <c r="B67" s="34">
        <f>'Enero 2021'!B67+'Febrero 2021'!B67+'Marzo 2021'!B67+'Abril 2021'!B67+'Mayo 2021'!B67+'Junio 2021'!B67+'Julio 2021'!B67+'Agosto 2021'!B67+'Septiembre 2021'!B67+'Octubre 2021'!B67+'Noviembre 2021'!B67+'Diciembre 2021'!B67-'Año 2021'!B67</f>
        <v>0</v>
      </c>
      <c r="C67" s="34">
        <f>'Enero 2021'!C67+'Febrero 2021'!C67+'Marzo 2021'!C67+'Abril 2021'!C67+'Mayo 2021'!C67+'Junio 2021'!C67+'Julio 2021'!C67+'Agosto 2021'!C67+'Septiembre 2021'!C67+'Octubre 2021'!C67+'Noviembre 2021'!C67+'Diciembre 2021'!C67-'Año 2021'!C67</f>
        <v>0</v>
      </c>
      <c r="D67" s="35">
        <f>'Enero 2021'!D67+'Febrero 2021'!D67+'Marzo 2021'!D67+'Abril 2021'!D67+'Mayo 2021'!D67+'Junio 2021'!D67+'Julio 2021'!D67+'Agosto 2021'!D67+'Septiembre 2021'!D67+'Octubre 2021'!D67+'Noviembre 2021'!D67+'Diciembre 2021'!D67-'Año 2021'!D67</f>
        <v>0</v>
      </c>
      <c r="F67" s="159">
        <f>'ITR21'!B67+IITR21!B67+IIITR21!B67+IVTR21!B67-'Año 2021'!B67</f>
        <v>0</v>
      </c>
      <c r="G67" s="159">
        <f>'ITR21'!C67+IITR21!C67+IIITR21!C67+IVTR21!C67-'Año 2021'!C67</f>
        <v>0</v>
      </c>
      <c r="H67" s="159">
        <f>'ITR21'!D67+IITR21!D67+IIITR21!D67+IVTR21!D67-'Año 2021'!D67</f>
        <v>0</v>
      </c>
      <c r="I67" s="157"/>
    </row>
    <row r="68" spans="1:9" ht="15.75" thickBot="1" x14ac:dyDescent="0.3">
      <c r="A68" s="24"/>
      <c r="B68" s="37"/>
      <c r="C68" s="37"/>
      <c r="D68" s="37"/>
      <c r="F68" s="159"/>
      <c r="G68" s="159"/>
      <c r="H68" s="159"/>
      <c r="I68" s="157"/>
    </row>
    <row r="69" spans="1:9" ht="15.75" thickBot="1" x14ac:dyDescent="0.3">
      <c r="A69" s="84" t="s">
        <v>54</v>
      </c>
      <c r="B69" s="85">
        <f t="shared" ref="B69:C69" si="12">+B70+B71+B72+B73</f>
        <v>0</v>
      </c>
      <c r="C69" s="85">
        <f t="shared" si="12"/>
        <v>0</v>
      </c>
      <c r="D69" s="85">
        <f>+D70+D71+D72+D73</f>
        <v>0</v>
      </c>
      <c r="F69" s="159"/>
      <c r="G69" s="159"/>
      <c r="H69" s="159"/>
      <c r="I69" s="157"/>
    </row>
    <row r="70" spans="1:9" ht="15.75" thickBot="1" x14ac:dyDescent="0.3">
      <c r="A70" s="38" t="s">
        <v>55</v>
      </c>
      <c r="B70" s="30">
        <f>'Enero 2021'!B70+'Febrero 2021'!B70+'Marzo 2021'!B70+'Abril 2021'!B70+'Mayo 2021'!B70+'Junio 2021'!B70+'Julio 2021'!B70+'Agosto 2021'!B70+'Septiembre 2021'!B70+'Octubre 2021'!B70+'Noviembre 2021'!B70+'Diciembre 2021'!B70-'Año 2021'!B70</f>
        <v>0</v>
      </c>
      <c r="C70" s="30">
        <f>'Enero 2021'!C70+'Febrero 2021'!C70+'Marzo 2021'!C70+'Abril 2021'!C70+'Mayo 2021'!C70+'Junio 2021'!C70+'Julio 2021'!C70+'Agosto 2021'!C70+'Septiembre 2021'!C70+'Octubre 2021'!C70+'Noviembre 2021'!C70+'Diciembre 2021'!C70-'Año 2021'!C70</f>
        <v>0</v>
      </c>
      <c r="D70" s="31">
        <f>'Enero 2021'!D70+'Febrero 2021'!D70+'Marzo 2021'!D70+'Abril 2021'!D70+'Mayo 2021'!D70+'Junio 2021'!D70+'Julio 2021'!D70+'Agosto 2021'!D70+'Septiembre 2021'!D70+'Octubre 2021'!D70+'Noviembre 2021'!D70+'Diciembre 2021'!D70-'Año 2021'!D70</f>
        <v>0</v>
      </c>
      <c r="F70" s="159">
        <f>'ITR21'!B70+IITR21!B70+IIITR21!B70+IVTR21!B70-'Año 2021'!B70</f>
        <v>0</v>
      </c>
      <c r="G70" s="159">
        <f>'ITR21'!C70+IITR21!C70+IIITR21!C70+IVTR21!C70-'Año 2021'!C70</f>
        <v>0</v>
      </c>
      <c r="H70" s="159">
        <f>'ITR21'!D70+IITR21!D70+IIITR21!D70+IVTR21!D70-'Año 2021'!D70</f>
        <v>0</v>
      </c>
      <c r="I70" s="157"/>
    </row>
    <row r="71" spans="1:9" ht="15.75" thickBot="1" x14ac:dyDescent="0.3">
      <c r="A71" s="39" t="s">
        <v>56</v>
      </c>
      <c r="B71" s="30">
        <f>'Enero 2021'!B71+'Febrero 2021'!B71+'Marzo 2021'!B71+'Abril 2021'!B71+'Mayo 2021'!B71+'Junio 2021'!B71+'Julio 2021'!B71+'Agosto 2021'!B71+'Septiembre 2021'!B71+'Octubre 2021'!B71+'Noviembre 2021'!B71+'Diciembre 2021'!B71-'Año 2021'!B71</f>
        <v>0</v>
      </c>
      <c r="C71" s="30">
        <f>'Enero 2021'!C71+'Febrero 2021'!C71+'Marzo 2021'!C71+'Abril 2021'!C71+'Mayo 2021'!C71+'Junio 2021'!C71+'Julio 2021'!C71+'Agosto 2021'!C71+'Septiembre 2021'!C71+'Octubre 2021'!C71+'Noviembre 2021'!C71+'Diciembre 2021'!C71-'Año 2021'!C71</f>
        <v>0</v>
      </c>
      <c r="D71" s="31">
        <f>'Enero 2021'!D71+'Febrero 2021'!D71+'Marzo 2021'!D71+'Abril 2021'!D71+'Mayo 2021'!D71+'Junio 2021'!D71+'Julio 2021'!D71+'Agosto 2021'!D71+'Septiembre 2021'!D71+'Octubre 2021'!D71+'Noviembre 2021'!D71+'Diciembre 2021'!D71-'Año 2021'!D71</f>
        <v>0</v>
      </c>
      <c r="F71" s="159">
        <f>'ITR21'!B71+IITR21!B71+IIITR21!B71+IVTR21!B71-'Año 2021'!B71</f>
        <v>0</v>
      </c>
      <c r="G71" s="159">
        <f>'ITR21'!C71+IITR21!C71+IIITR21!C71+IVTR21!C71-'Año 2021'!C71</f>
        <v>0</v>
      </c>
      <c r="H71" s="159">
        <f>'ITR21'!D71+IITR21!D71+IIITR21!D71+IVTR21!D71-'Año 2021'!D71</f>
        <v>0</v>
      </c>
      <c r="I71" s="157"/>
    </row>
    <row r="72" spans="1:9" ht="15.75" thickBot="1" x14ac:dyDescent="0.3">
      <c r="A72" s="39" t="s">
        <v>57</v>
      </c>
      <c r="B72" s="30">
        <f>'Enero 2021'!B72+'Febrero 2021'!B72+'Marzo 2021'!B72+'Abril 2021'!B72+'Mayo 2021'!B72+'Junio 2021'!B72+'Julio 2021'!B72+'Agosto 2021'!B72+'Septiembre 2021'!B72+'Octubre 2021'!B72+'Noviembre 2021'!B72+'Diciembre 2021'!B72-'Año 2021'!B72</f>
        <v>0</v>
      </c>
      <c r="C72" s="30">
        <f>'Enero 2021'!C72+'Febrero 2021'!C72+'Marzo 2021'!C72+'Abril 2021'!C72+'Mayo 2021'!C72+'Junio 2021'!C72+'Julio 2021'!C72+'Agosto 2021'!C72+'Septiembre 2021'!C72+'Octubre 2021'!C72+'Noviembre 2021'!C72+'Diciembre 2021'!C72-'Año 2021'!C72</f>
        <v>0</v>
      </c>
      <c r="D72" s="31">
        <f>'Enero 2021'!D72+'Febrero 2021'!D72+'Marzo 2021'!D72+'Abril 2021'!D72+'Mayo 2021'!D72+'Junio 2021'!D72+'Julio 2021'!D72+'Agosto 2021'!D72+'Septiembre 2021'!D72+'Octubre 2021'!D72+'Noviembre 2021'!D72+'Diciembre 2021'!D72-'Año 2021'!D72</f>
        <v>0</v>
      </c>
      <c r="F72" s="159">
        <f>'ITR21'!B72+IITR21!B72+IIITR21!B72+IVTR21!B72-'Año 2021'!B72</f>
        <v>0</v>
      </c>
      <c r="G72" s="159">
        <f>'ITR21'!C72+IITR21!C72+IIITR21!C72+IVTR21!C72-'Año 2021'!C72</f>
        <v>0</v>
      </c>
      <c r="H72" s="159">
        <f>'ITR21'!D72+IITR21!D72+IIITR21!D72+IVTR21!D72-'Año 2021'!D72</f>
        <v>0</v>
      </c>
      <c r="I72" s="157"/>
    </row>
    <row r="73" spans="1:9" ht="15.75" thickBot="1" x14ac:dyDescent="0.3">
      <c r="A73" s="40" t="s">
        <v>58</v>
      </c>
      <c r="B73" s="34">
        <f>'Enero 2021'!B73+'Febrero 2021'!B73+'Marzo 2021'!B73+'Abril 2021'!B73+'Mayo 2021'!B73+'Junio 2021'!B73+'Julio 2021'!B73+'Agosto 2021'!B73+'Septiembre 2021'!B73+'Octubre 2021'!B73+'Noviembre 2021'!B73+'Diciembre 2021'!B73-'Año 2021'!B73</f>
        <v>0</v>
      </c>
      <c r="C73" s="34">
        <f>'Enero 2021'!C73+'Febrero 2021'!C73+'Marzo 2021'!C73+'Abril 2021'!C73+'Mayo 2021'!C73+'Junio 2021'!C73+'Julio 2021'!C73+'Agosto 2021'!C73+'Septiembre 2021'!C73+'Octubre 2021'!C73+'Noviembre 2021'!C73+'Diciembre 2021'!C73-'Año 2021'!C73</f>
        <v>0</v>
      </c>
      <c r="D73" s="35">
        <f>'Enero 2021'!D73+'Febrero 2021'!D73+'Marzo 2021'!D73+'Abril 2021'!D73+'Mayo 2021'!D73+'Junio 2021'!D73+'Julio 2021'!D73+'Agosto 2021'!D73+'Septiembre 2021'!D73+'Octubre 2021'!D73+'Noviembre 2021'!D73+'Diciembre 2021'!D73-'Año 2021'!D73</f>
        <v>0</v>
      </c>
      <c r="F73" s="159">
        <f>'ITR21'!B73+IITR21!B73+IIITR21!B73+IVTR21!B73-'Año 2021'!B73</f>
        <v>0</v>
      </c>
      <c r="G73" s="159">
        <f>'ITR21'!C73+IITR21!C73+IIITR21!C73+IVTR21!C73-'Año 2021'!C73</f>
        <v>0</v>
      </c>
      <c r="H73" s="159">
        <f>'ITR21'!D73+IITR21!D73+IIITR21!D73+IVTR21!D73-'Año 2021'!D73</f>
        <v>0</v>
      </c>
      <c r="I73" s="157"/>
    </row>
    <row r="74" spans="1:9" ht="15.75" thickBot="1" x14ac:dyDescent="0.3">
      <c r="A74" s="24"/>
      <c r="B74" s="37"/>
      <c r="C74" s="37"/>
      <c r="D74" s="37"/>
      <c r="F74" s="159"/>
      <c r="G74" s="159"/>
      <c r="H74" s="159"/>
      <c r="I74" s="157"/>
    </row>
    <row r="75" spans="1:9" ht="15.75" thickBot="1" x14ac:dyDescent="0.3">
      <c r="A75" s="84" t="s">
        <v>59</v>
      </c>
      <c r="B75" s="85">
        <f t="shared" ref="B75:C75" si="13">+B76</f>
        <v>0</v>
      </c>
      <c r="C75" s="85">
        <f t="shared" si="13"/>
        <v>0</v>
      </c>
      <c r="D75" s="85">
        <f>+D76</f>
        <v>0</v>
      </c>
      <c r="F75" s="159"/>
      <c r="G75" s="159"/>
      <c r="H75" s="159"/>
      <c r="I75" s="157"/>
    </row>
    <row r="76" spans="1:9" ht="15.75" thickBot="1" x14ac:dyDescent="0.3">
      <c r="A76" s="92" t="s">
        <v>60</v>
      </c>
      <c r="B76" s="34">
        <f>'Enero 2021'!B76+'Febrero 2021'!B76+'Marzo 2021'!B76+'Abril 2021'!B76+'Mayo 2021'!B76+'Junio 2021'!B76+'Julio 2021'!B76+'Agosto 2021'!B76+'Septiembre 2021'!B76+'Octubre 2021'!B76+'Noviembre 2021'!B76+'Diciembre 2021'!B76-'Año 2021'!B76</f>
        <v>0</v>
      </c>
      <c r="C76" s="34">
        <f>'Enero 2021'!C76+'Febrero 2021'!C76+'Marzo 2021'!C76+'Abril 2021'!C76+'Mayo 2021'!C76+'Junio 2021'!C76+'Julio 2021'!C76+'Agosto 2021'!C76+'Septiembre 2021'!C76+'Octubre 2021'!C76+'Noviembre 2021'!C76+'Diciembre 2021'!C76-'Año 2021'!C76</f>
        <v>0</v>
      </c>
      <c r="D76" s="35">
        <f>'Enero 2021'!D76+'Febrero 2021'!D76+'Marzo 2021'!D76+'Abril 2021'!D76+'Mayo 2021'!D76+'Junio 2021'!D76+'Julio 2021'!D76+'Agosto 2021'!D76+'Septiembre 2021'!D76+'Octubre 2021'!D76+'Noviembre 2021'!D76+'Diciembre 2021'!D76-'Año 2021'!D76</f>
        <v>0</v>
      </c>
      <c r="F76" s="159">
        <f>'ITR21'!B76+IITR21!B76+IIITR21!B76+IVTR21!B76-'Año 2021'!B76</f>
        <v>0</v>
      </c>
      <c r="G76" s="160">
        <f>'ITR21'!C76+IITR21!C76+IIITR21!C76+IVTR21!C76-'Año 2021'!C76</f>
        <v>0</v>
      </c>
      <c r="H76" s="159">
        <f>'ITR21'!D76+IITR21!D76+IIITR21!D76+IVTR21!D76-'Año 2021'!D76</f>
        <v>0</v>
      </c>
      <c r="I76" s="157"/>
    </row>
    <row r="77" spans="1:9" ht="15.75" thickBot="1" x14ac:dyDescent="0.3">
      <c r="A77" s="24"/>
      <c r="B77" s="37"/>
      <c r="C77" s="37"/>
      <c r="D77" s="37"/>
      <c r="F77" s="159"/>
      <c r="G77" s="159"/>
      <c r="H77" s="159"/>
      <c r="I77" s="157"/>
    </row>
    <row r="78" spans="1:9" ht="15.75" thickBot="1" x14ac:dyDescent="0.3">
      <c r="A78" s="84" t="s">
        <v>61</v>
      </c>
      <c r="B78" s="85">
        <f t="shared" ref="B78:C78" si="14">+B79</f>
        <v>0</v>
      </c>
      <c r="C78" s="85">
        <f t="shared" si="14"/>
        <v>0</v>
      </c>
      <c r="D78" s="85">
        <f>+D79</f>
        <v>0</v>
      </c>
      <c r="F78" s="159"/>
      <c r="G78" s="159"/>
      <c r="H78" s="159"/>
      <c r="I78" s="157"/>
    </row>
    <row r="79" spans="1:9" ht="15.75" thickBot="1" x14ac:dyDescent="0.3">
      <c r="A79" s="92" t="s">
        <v>62</v>
      </c>
      <c r="B79" s="34">
        <f>'Enero 2021'!B79+'Febrero 2021'!B79+'Marzo 2021'!B79+'Abril 2021'!B79+'Mayo 2021'!B79+'Junio 2021'!B79+'Julio 2021'!B79+'Agosto 2021'!B79+'Septiembre 2021'!B79+'Octubre 2021'!B79+'Noviembre 2021'!B79+'Diciembre 2021'!B79-'Año 2021'!B79</f>
        <v>0</v>
      </c>
      <c r="C79" s="34">
        <f>'Enero 2021'!C79+'Febrero 2021'!C79+'Marzo 2021'!C79+'Abril 2021'!C79+'Mayo 2021'!C79+'Junio 2021'!C79+'Julio 2021'!C79+'Agosto 2021'!C79+'Septiembre 2021'!C79+'Octubre 2021'!C79+'Noviembre 2021'!C79+'Diciembre 2021'!C79-'Año 2021'!C79</f>
        <v>0</v>
      </c>
      <c r="D79" s="35">
        <f>'Enero 2021'!D79+'Febrero 2021'!D79+'Marzo 2021'!D79+'Abril 2021'!D79+'Mayo 2021'!D79+'Junio 2021'!D79+'Julio 2021'!D79+'Agosto 2021'!D79+'Septiembre 2021'!D79+'Octubre 2021'!D79+'Noviembre 2021'!D79+'Diciembre 2021'!D79-'Año 2021'!D79</f>
        <v>0</v>
      </c>
      <c r="F79" s="159">
        <f>'ITR21'!B79+IITR21!B79+IIITR21!B79+IVTR21!B79-'Año 2021'!B79</f>
        <v>0</v>
      </c>
      <c r="G79" s="159">
        <f>'ITR21'!C79+IITR21!C79+IIITR21!C79+IVTR21!C79-'Año 2021'!C79</f>
        <v>0</v>
      </c>
      <c r="H79" s="159">
        <f>'ITR21'!D79+IITR21!D79+IIITR21!D79+IVTR21!D79-'Año 2021'!D79</f>
        <v>0</v>
      </c>
      <c r="I79" s="157"/>
    </row>
    <row r="80" spans="1:9" ht="15.75" thickBot="1" x14ac:dyDescent="0.3">
      <c r="A80" s="24"/>
      <c r="B80" s="37"/>
      <c r="C80" s="37"/>
      <c r="D80" s="37"/>
      <c r="F80" s="159"/>
      <c r="G80" s="159"/>
      <c r="H80" s="159"/>
      <c r="I80" s="157"/>
    </row>
    <row r="81" spans="1:9" ht="15.75" thickBot="1" x14ac:dyDescent="0.3">
      <c r="A81" s="84" t="s">
        <v>63</v>
      </c>
      <c r="B81" s="85">
        <f t="shared" ref="B81:C81" si="15">+B82</f>
        <v>0</v>
      </c>
      <c r="C81" s="85">
        <f t="shared" si="15"/>
        <v>0</v>
      </c>
      <c r="D81" s="85">
        <f>+D82</f>
        <v>0</v>
      </c>
      <c r="F81" s="159"/>
      <c r="G81" s="159"/>
      <c r="H81" s="159"/>
      <c r="I81" s="157"/>
    </row>
    <row r="82" spans="1:9" ht="15.75" thickBot="1" x14ac:dyDescent="0.3">
      <c r="A82" s="92" t="s">
        <v>64</v>
      </c>
      <c r="B82" s="34">
        <f>'Enero 2021'!B82+'Febrero 2021'!B82+'Marzo 2021'!B82+'Abril 2021'!B82+'Mayo 2021'!B82+'Junio 2021'!B82+'Julio 2021'!B82+'Agosto 2021'!B82+'Septiembre 2021'!B82+'Octubre 2021'!B82+'Noviembre 2021'!B82+'Diciembre 2021'!B82-'Año 2021'!B82</f>
        <v>0</v>
      </c>
      <c r="C82" s="34">
        <f>'Enero 2021'!C82+'Febrero 2021'!C82+'Marzo 2021'!C82+'Abril 2021'!C82+'Mayo 2021'!C82+'Junio 2021'!C82+'Julio 2021'!C82+'Agosto 2021'!C82+'Septiembre 2021'!C82+'Octubre 2021'!C82+'Noviembre 2021'!C82+'Diciembre 2021'!C82-'Año 2021'!C82</f>
        <v>0</v>
      </c>
      <c r="D82" s="35">
        <f>'Enero 2021'!D82+'Febrero 2021'!D82+'Marzo 2021'!D82+'Abril 2021'!D82+'Mayo 2021'!D82+'Junio 2021'!D82+'Julio 2021'!D82+'Agosto 2021'!D82+'Septiembre 2021'!D82+'Octubre 2021'!D82+'Noviembre 2021'!D82+'Diciembre 2021'!D82-'Año 2021'!D82</f>
        <v>0</v>
      </c>
      <c r="F82" s="159">
        <f>'ITR21'!B82+IITR21!B82+IIITR21!B82+IVTR21!B82-'Año 2021'!B82</f>
        <v>0</v>
      </c>
      <c r="G82" s="159">
        <f>'ITR21'!C82+IITR21!C82+IIITR21!C82+IVTR21!C82-'Año 2021'!C82</f>
        <v>0</v>
      </c>
      <c r="H82" s="159">
        <f>'ITR21'!D82+IITR21!D82+IIITR21!D82+IVTR21!D82-'Año 2021'!D82</f>
        <v>0</v>
      </c>
      <c r="I82" s="157"/>
    </row>
    <row r="83" spans="1:9" ht="15.75" thickBot="1" x14ac:dyDescent="0.3">
      <c r="A83" s="24"/>
      <c r="B83" s="37"/>
      <c r="C83" s="37"/>
      <c r="D83" s="37"/>
      <c r="F83" s="159"/>
      <c r="G83" s="159"/>
      <c r="H83" s="159"/>
      <c r="I83" s="157"/>
    </row>
    <row r="84" spans="1:9" ht="15.75" thickBot="1" x14ac:dyDescent="0.3">
      <c r="A84" s="84" t="s">
        <v>65</v>
      </c>
      <c r="B84" s="85">
        <f t="shared" ref="B84:C84" si="16">+B85+B86+B87</f>
        <v>0</v>
      </c>
      <c r="C84" s="85">
        <f t="shared" si="16"/>
        <v>0</v>
      </c>
      <c r="D84" s="85">
        <f>+D85+D86+D87</f>
        <v>0</v>
      </c>
      <c r="F84" s="159"/>
      <c r="G84" s="159"/>
      <c r="H84" s="159"/>
      <c r="I84" s="157"/>
    </row>
    <row r="85" spans="1:9" ht="15.75" thickBot="1" x14ac:dyDescent="0.3">
      <c r="A85" s="38" t="s">
        <v>66</v>
      </c>
      <c r="B85" s="30">
        <v>0</v>
      </c>
      <c r="C85" s="30">
        <v>0</v>
      </c>
      <c r="D85" s="31">
        <v>0</v>
      </c>
      <c r="F85" s="159">
        <f>'ITR21'!B85+IITR21!B85+IIITR21!B85+IVTR21!B85-'Año 2021'!B85</f>
        <v>0</v>
      </c>
      <c r="G85" s="159">
        <f>'ITR21'!C85+IITR21!C85+IIITR21!C85+IVTR21!C85-'Año 2021'!C85</f>
        <v>0</v>
      </c>
      <c r="H85" s="159">
        <f>'ITR21'!D85+IITR21!D85+IIITR21!D85+IVTR21!D85-'Año 2021'!D85</f>
        <v>0</v>
      </c>
      <c r="I85" s="157"/>
    </row>
    <row r="86" spans="1:9" ht="15.75" thickBot="1" x14ac:dyDescent="0.3">
      <c r="A86" s="39" t="s">
        <v>67</v>
      </c>
      <c r="B86" s="30">
        <v>0</v>
      </c>
      <c r="C86" s="30">
        <v>0</v>
      </c>
      <c r="D86" s="31">
        <v>0</v>
      </c>
      <c r="F86" s="159">
        <f>'ITR21'!B86+IITR21!B86+IIITR21!B86+IVTR21!B86-'Año 2021'!B86</f>
        <v>0</v>
      </c>
      <c r="G86" s="159">
        <f>'ITR21'!C86+IITR21!C86+IIITR21!C86+IVTR21!C86-'Año 2021'!C86</f>
        <v>0</v>
      </c>
      <c r="H86" s="159">
        <f>'ITR21'!D86+IITR21!D86+IIITR21!D86+IVTR21!D86-'Año 2021'!D86</f>
        <v>0</v>
      </c>
      <c r="I86" s="157"/>
    </row>
    <row r="87" spans="1:9" ht="15.75" thickBot="1" x14ac:dyDescent="0.3">
      <c r="A87" s="40" t="s">
        <v>68</v>
      </c>
      <c r="B87" s="34">
        <v>0</v>
      </c>
      <c r="C87" s="34">
        <v>0</v>
      </c>
      <c r="D87" s="35">
        <v>0</v>
      </c>
      <c r="F87" s="159">
        <f>'ITR21'!B87+IITR21!B87+IIITR21!B87+IVTR21!B87-'Año 2021'!B87</f>
        <v>0</v>
      </c>
      <c r="G87" s="159">
        <f>'ITR21'!C87+IITR21!C87+IIITR21!C87+IVTR21!C87-'Año 2021'!C87</f>
        <v>0</v>
      </c>
      <c r="H87" s="159">
        <f>'ITR21'!D87+IITR21!D87+IIITR21!D87+IVTR21!D87-'Año 2021'!D87</f>
        <v>0</v>
      </c>
      <c r="I87" s="157"/>
    </row>
    <row r="88" spans="1:9" ht="15.75" thickBot="1" x14ac:dyDescent="0.3">
      <c r="A88" s="24"/>
      <c r="B88" s="37"/>
      <c r="C88" s="37"/>
      <c r="D88" s="37"/>
      <c r="F88" s="159"/>
      <c r="G88" s="159"/>
      <c r="H88" s="159"/>
      <c r="I88" s="157"/>
    </row>
    <row r="89" spans="1:9" ht="15.75" thickBot="1" x14ac:dyDescent="0.3">
      <c r="A89" s="90" t="s">
        <v>69</v>
      </c>
      <c r="B89" s="85">
        <f t="shared" ref="B89:C89" si="17">+B90</f>
        <v>0</v>
      </c>
      <c r="C89" s="85">
        <f t="shared" si="17"/>
        <v>0</v>
      </c>
      <c r="D89" s="85">
        <f>+D90</f>
        <v>0</v>
      </c>
      <c r="F89" s="159"/>
      <c r="G89" s="159"/>
      <c r="H89" s="159"/>
      <c r="I89" s="157"/>
    </row>
    <row r="90" spans="1:9" ht="15.75" thickBot="1" x14ac:dyDescent="0.3">
      <c r="A90" s="91" t="s">
        <v>70</v>
      </c>
      <c r="B90" s="34">
        <f>'Enero 2021'!B90+'Febrero 2021'!B90+'Marzo 2021'!B90+'Abril 2021'!B90+'Mayo 2021'!B90+'Junio 2021'!B90+'Julio 2021'!B90+'Agosto 2021'!B90+'Septiembre 2021'!B90+'Octubre 2021'!B90+'Noviembre 2021'!B90+'Diciembre 2021'!B90-'Año 2021'!B90</f>
        <v>0</v>
      </c>
      <c r="C90" s="34">
        <f>'Enero 2021'!C90+'Febrero 2021'!C90+'Marzo 2021'!C90+'Abril 2021'!C90+'Mayo 2021'!C90+'Junio 2021'!C90+'Julio 2021'!C90+'Agosto 2021'!C90+'Septiembre 2021'!C90+'Octubre 2021'!C90+'Noviembre 2021'!C90+'Diciembre 2021'!C90-'Año 2021'!C90</f>
        <v>0</v>
      </c>
      <c r="D90" s="35">
        <f>'Enero 2021'!D90+'Febrero 2021'!D90+'Marzo 2021'!D90+'Abril 2021'!D90+'Mayo 2021'!D90+'Junio 2021'!D90+'Julio 2021'!D90+'Agosto 2021'!D90+'Septiembre 2021'!D90+'Octubre 2021'!D90+'Noviembre 2021'!D90+'Diciembre 2021'!D90-'Año 2021'!D90</f>
        <v>0</v>
      </c>
      <c r="F90" s="159">
        <f>'ITR21'!B90+IITR21!B90+IIITR21!B90+IVTR21!B90-'Año 2021'!B90</f>
        <v>0</v>
      </c>
      <c r="G90" s="159">
        <f>'ITR21'!C90+IITR21!C90+IIITR21!C90+IVTR21!C90-'Año 2021'!C90</f>
        <v>0</v>
      </c>
      <c r="H90" s="159">
        <f>'ITR21'!D90+IITR21!D90+IIITR21!D90+IVTR21!D90-'Año 2021'!D90</f>
        <v>0</v>
      </c>
      <c r="I90" s="157"/>
    </row>
    <row r="91" spans="1:9" ht="15.75" thickBot="1" x14ac:dyDescent="0.3">
      <c r="A91" s="24"/>
      <c r="B91" s="37"/>
      <c r="C91" s="37"/>
      <c r="D91" s="37"/>
    </row>
    <row r="92" spans="1:9" ht="15.75" thickBot="1" x14ac:dyDescent="0.3">
      <c r="A92" s="92" t="s">
        <v>71</v>
      </c>
      <c r="B92" s="125"/>
      <c r="C92" s="125"/>
      <c r="D92" s="126"/>
    </row>
  </sheetData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3"/>
    <pageSetUpPr fitToPage="1"/>
  </sheetPr>
  <dimension ref="A1:T92"/>
  <sheetViews>
    <sheetView zoomScale="80" zoomScaleNormal="80" zoomScaleSheetLayoutView="85" workbookViewId="0">
      <selection activeCell="A2" sqref="A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6" t="s">
        <v>76</v>
      </c>
      <c r="L1" s="176"/>
      <c r="M1" s="44" t="s">
        <v>74</v>
      </c>
      <c r="N1" s="1"/>
    </row>
    <row r="2" spans="1:18" x14ac:dyDescent="0.2">
      <c r="A2" s="25" t="s">
        <v>78</v>
      </c>
      <c r="B2" s="26">
        <f>'Enero 2021'!B2</f>
        <v>2021</v>
      </c>
      <c r="C2" s="25"/>
      <c r="D2" s="25"/>
      <c r="F2" s="44" t="str">
        <f>A2</f>
        <v>MES: FEBRERO</v>
      </c>
      <c r="G2" s="45">
        <f>'Enero 2021'!G2</f>
        <v>2020</v>
      </c>
      <c r="K2" s="1" t="str">
        <f>A2</f>
        <v>MES: FEBRERO</v>
      </c>
      <c r="L2" s="3"/>
      <c r="M2" s="1" t="str">
        <f>'Enero 2021'!M2</f>
        <v>2021/2020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266627</v>
      </c>
      <c r="C6" s="85">
        <v>290422050.77379173</v>
      </c>
      <c r="D6" s="85">
        <v>172920</v>
      </c>
      <c r="E6" s="20"/>
      <c r="F6" s="50" t="s">
        <v>1</v>
      </c>
      <c r="G6" s="51">
        <v>296291</v>
      </c>
      <c r="H6" s="51">
        <v>295183180.91115165</v>
      </c>
      <c r="I6" s="51">
        <v>199106</v>
      </c>
      <c r="K6" s="98" t="s">
        <v>1</v>
      </c>
      <c r="L6" s="99">
        <v>-0.10011778960548923</v>
      </c>
      <c r="M6" s="99">
        <v>-1.6129408602019835E-2</v>
      </c>
      <c r="N6" s="99">
        <v>-0.13151788494570726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30625</v>
      </c>
      <c r="C8" s="87">
        <v>29381848.942949291</v>
      </c>
      <c r="D8" s="87">
        <v>19347</v>
      </c>
      <c r="E8" s="20"/>
      <c r="F8" s="54" t="s">
        <v>4</v>
      </c>
      <c r="G8" s="51">
        <v>30286</v>
      </c>
      <c r="H8" s="51">
        <v>24353231.263704695</v>
      </c>
      <c r="I8" s="55">
        <v>20424</v>
      </c>
      <c r="K8" s="101" t="s">
        <v>4</v>
      </c>
      <c r="L8" s="99">
        <v>1.1193290629333719E-2</v>
      </c>
      <c r="M8" s="99">
        <v>0.20648667212958682</v>
      </c>
      <c r="N8" s="99">
        <v>-5.2732079905992935E-2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2538</v>
      </c>
      <c r="C9" s="30">
        <v>2260367.3523897547</v>
      </c>
      <c r="D9" s="31">
        <v>1151</v>
      </c>
      <c r="E9" s="21"/>
      <c r="F9" s="56" t="s">
        <v>5</v>
      </c>
      <c r="G9" s="57">
        <v>2501</v>
      </c>
      <c r="H9" s="57">
        <v>1995283.0304480784</v>
      </c>
      <c r="I9" s="58">
        <v>1067</v>
      </c>
      <c r="K9" s="7" t="s">
        <v>5</v>
      </c>
      <c r="L9" s="102">
        <v>1.4794082367053152E-2</v>
      </c>
      <c r="M9" s="102">
        <v>0.13285549864178758</v>
      </c>
      <c r="N9" s="102">
        <v>7.8725398313027162E-2</v>
      </c>
    </row>
    <row r="10" spans="1:18" ht="13.5" thickBot="1" x14ac:dyDescent="0.25">
      <c r="A10" s="32" t="s">
        <v>6</v>
      </c>
      <c r="B10" s="30">
        <v>5859</v>
      </c>
      <c r="C10" s="30">
        <v>4231678.3719244981</v>
      </c>
      <c r="D10" s="31">
        <v>4858</v>
      </c>
      <c r="E10" s="20"/>
      <c r="F10" s="59" t="s">
        <v>6</v>
      </c>
      <c r="G10" s="79">
        <v>5833</v>
      </c>
      <c r="H10" s="79">
        <v>3883475.8354904512</v>
      </c>
      <c r="I10" s="80">
        <v>4821</v>
      </c>
      <c r="K10" s="8" t="s">
        <v>6</v>
      </c>
      <c r="L10" s="113">
        <v>4.4573975655752829E-3</v>
      </c>
      <c r="M10" s="113">
        <v>8.9662598966596008E-2</v>
      </c>
      <c r="N10" s="115">
        <v>7.6747562746317666E-3</v>
      </c>
    </row>
    <row r="11" spans="1:18" ht="13.5" thickBot="1" x14ac:dyDescent="0.25">
      <c r="A11" s="32" t="s">
        <v>7</v>
      </c>
      <c r="B11" s="30">
        <v>1659</v>
      </c>
      <c r="C11" s="30">
        <v>1597895.6465512626</v>
      </c>
      <c r="D11" s="31">
        <v>944</v>
      </c>
      <c r="E11" s="20"/>
      <c r="F11" s="59" t="s">
        <v>7</v>
      </c>
      <c r="G11" s="79">
        <v>2221</v>
      </c>
      <c r="H11" s="79">
        <v>1933885.6260814574</v>
      </c>
      <c r="I11" s="80">
        <v>1389</v>
      </c>
      <c r="K11" s="8" t="s">
        <v>7</v>
      </c>
      <c r="L11" s="113">
        <v>-0.25303917154434941</v>
      </c>
      <c r="M11" s="113">
        <v>-0.17373828886199216</v>
      </c>
      <c r="N11" s="115">
        <v>-0.32037437005039593</v>
      </c>
    </row>
    <row r="12" spans="1:18" ht="13.5" thickBot="1" x14ac:dyDescent="0.25">
      <c r="A12" s="32" t="s">
        <v>8</v>
      </c>
      <c r="B12" s="30">
        <v>1637</v>
      </c>
      <c r="C12" s="30">
        <v>1531906.4296192559</v>
      </c>
      <c r="D12" s="31">
        <v>1076</v>
      </c>
      <c r="E12" s="20"/>
      <c r="F12" s="59" t="s">
        <v>8</v>
      </c>
      <c r="G12" s="79">
        <v>2035</v>
      </c>
      <c r="H12" s="79">
        <v>1591203.3403321775</v>
      </c>
      <c r="I12" s="80">
        <v>1506</v>
      </c>
      <c r="K12" s="8" t="s">
        <v>8</v>
      </c>
      <c r="L12" s="113">
        <v>-0.19557739557739562</v>
      </c>
      <c r="M12" s="113">
        <v>-3.7265451378792891E-2</v>
      </c>
      <c r="N12" s="115">
        <v>-0.28552456839309426</v>
      </c>
    </row>
    <row r="13" spans="1:18" ht="13.5" thickBot="1" x14ac:dyDescent="0.25">
      <c r="A13" s="32" t="s">
        <v>9</v>
      </c>
      <c r="B13" s="30">
        <v>2972</v>
      </c>
      <c r="C13" s="30">
        <v>1584808.1296581272</v>
      </c>
      <c r="D13" s="31">
        <v>2252</v>
      </c>
      <c r="E13" s="20"/>
      <c r="F13" s="59" t="s">
        <v>9</v>
      </c>
      <c r="G13" s="79">
        <v>2387</v>
      </c>
      <c r="H13" s="79">
        <v>1337503.0880796215</v>
      </c>
      <c r="I13" s="80">
        <v>1603</v>
      </c>
      <c r="K13" s="8" t="s">
        <v>9</v>
      </c>
      <c r="L13" s="113">
        <v>0.24507750314201937</v>
      </c>
      <c r="M13" s="113">
        <v>0.18490053875956636</v>
      </c>
      <c r="N13" s="115">
        <v>0.40486587648159711</v>
      </c>
    </row>
    <row r="14" spans="1:18" ht="13.5" thickBot="1" x14ac:dyDescent="0.25">
      <c r="A14" s="32" t="s">
        <v>10</v>
      </c>
      <c r="B14" s="30">
        <v>1238</v>
      </c>
      <c r="C14" s="30">
        <v>1540333.4057799217</v>
      </c>
      <c r="D14" s="31">
        <v>621</v>
      </c>
      <c r="E14" s="20"/>
      <c r="F14" s="59" t="s">
        <v>10</v>
      </c>
      <c r="G14" s="79">
        <v>1162</v>
      </c>
      <c r="H14" s="79">
        <v>1432422.1178912809</v>
      </c>
      <c r="I14" s="80">
        <v>688</v>
      </c>
      <c r="K14" s="8" t="s">
        <v>10</v>
      </c>
      <c r="L14" s="113">
        <v>6.5404475043029153E-2</v>
      </c>
      <c r="M14" s="113">
        <v>7.5334837783362918E-2</v>
      </c>
      <c r="N14" s="115">
        <v>-9.7383720930232509E-2</v>
      </c>
    </row>
    <row r="15" spans="1:18" ht="13.5" thickBot="1" x14ac:dyDescent="0.25">
      <c r="A15" s="32" t="s">
        <v>11</v>
      </c>
      <c r="B15" s="30">
        <v>3284</v>
      </c>
      <c r="C15" s="30">
        <v>2659701.0489840438</v>
      </c>
      <c r="D15" s="31">
        <v>2297</v>
      </c>
      <c r="E15" s="20"/>
      <c r="F15" s="59" t="s">
        <v>11</v>
      </c>
      <c r="G15" s="79">
        <v>4502</v>
      </c>
      <c r="H15" s="79">
        <v>3389179.0669121491</v>
      </c>
      <c r="I15" s="80">
        <v>3139</v>
      </c>
      <c r="K15" s="8" t="s">
        <v>11</v>
      </c>
      <c r="L15" s="113">
        <v>-0.27054642381163929</v>
      </c>
      <c r="M15" s="113">
        <v>-0.21523737858818015</v>
      </c>
      <c r="N15" s="115">
        <v>-0.26823829244982478</v>
      </c>
    </row>
    <row r="16" spans="1:18" ht="13.5" thickBot="1" x14ac:dyDescent="0.25">
      <c r="A16" s="33" t="s">
        <v>12</v>
      </c>
      <c r="B16" s="34">
        <v>11438</v>
      </c>
      <c r="C16" s="34">
        <v>13975158.558042428</v>
      </c>
      <c r="D16" s="35">
        <v>6148</v>
      </c>
      <c r="E16" s="20"/>
      <c r="F16" s="60" t="s">
        <v>12</v>
      </c>
      <c r="G16" s="109">
        <v>9645</v>
      </c>
      <c r="H16" s="109">
        <v>8790279.1584694777</v>
      </c>
      <c r="I16" s="110">
        <v>6211</v>
      </c>
      <c r="K16" s="9" t="s">
        <v>12</v>
      </c>
      <c r="L16" s="116">
        <v>0.18589942975635054</v>
      </c>
      <c r="M16" s="116">
        <v>0.58984240501364438</v>
      </c>
      <c r="N16" s="117">
        <v>-1.0143294155530502E-2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12911</v>
      </c>
      <c r="C18" s="89">
        <v>15101595.108273756</v>
      </c>
      <c r="D18" s="89">
        <v>9427</v>
      </c>
      <c r="E18" s="20"/>
      <c r="F18" s="65" t="s">
        <v>13</v>
      </c>
      <c r="G18" s="66">
        <v>12745</v>
      </c>
      <c r="H18" s="66">
        <v>15671230.611531319</v>
      </c>
      <c r="I18" s="67">
        <v>8285</v>
      </c>
      <c r="K18" s="107" t="s">
        <v>13</v>
      </c>
      <c r="L18" s="108">
        <v>1.3024715574735168E-2</v>
      </c>
      <c r="M18" s="108">
        <v>-3.6349123905968783E-2</v>
      </c>
      <c r="N18" s="120">
        <v>0.13783946891973442</v>
      </c>
    </row>
    <row r="19" spans="1:18" ht="13.5" thickBot="1" x14ac:dyDescent="0.25">
      <c r="A19" s="38" t="s">
        <v>14</v>
      </c>
      <c r="B19" s="128">
        <v>818</v>
      </c>
      <c r="C19" s="128">
        <v>1634067.5401985128</v>
      </c>
      <c r="D19" s="129">
        <v>412</v>
      </c>
      <c r="E19" s="20"/>
      <c r="F19" s="68" t="s">
        <v>14</v>
      </c>
      <c r="G19" s="132">
        <v>771</v>
      </c>
      <c r="H19" s="132">
        <v>1379400.7085281215</v>
      </c>
      <c r="I19" s="133">
        <v>337</v>
      </c>
      <c r="K19" s="10" t="s">
        <v>14</v>
      </c>
      <c r="L19" s="137">
        <v>6.095979247730221E-2</v>
      </c>
      <c r="M19" s="137">
        <v>0.18462135773594857</v>
      </c>
      <c r="N19" s="139">
        <v>0.22255192878338281</v>
      </c>
    </row>
    <row r="20" spans="1:18" ht="13.5" thickBot="1" x14ac:dyDescent="0.25">
      <c r="A20" s="39" t="s">
        <v>15</v>
      </c>
      <c r="B20" s="128">
        <v>631</v>
      </c>
      <c r="C20" s="128">
        <v>649703.71913861716</v>
      </c>
      <c r="D20" s="129">
        <v>523</v>
      </c>
      <c r="E20" s="20"/>
      <c r="F20" s="68" t="s">
        <v>15</v>
      </c>
      <c r="G20" s="132">
        <v>1119</v>
      </c>
      <c r="H20" s="132">
        <v>968627.57665800501</v>
      </c>
      <c r="I20" s="133">
        <v>847</v>
      </c>
      <c r="K20" s="11" t="s">
        <v>15</v>
      </c>
      <c r="L20" s="137">
        <v>-0.43610366398570155</v>
      </c>
      <c r="M20" s="137">
        <v>-0.32925333245182931</v>
      </c>
      <c r="N20" s="139">
        <v>-0.38252656434474619</v>
      </c>
    </row>
    <row r="21" spans="1:18" ht="13.5" thickBot="1" x14ac:dyDescent="0.25">
      <c r="A21" s="40" t="s">
        <v>16</v>
      </c>
      <c r="B21" s="130">
        <v>11462</v>
      </c>
      <c r="C21" s="130">
        <v>12817823.848936625</v>
      </c>
      <c r="D21" s="131">
        <v>8492</v>
      </c>
      <c r="E21" s="20"/>
      <c r="F21" s="69" t="s">
        <v>16</v>
      </c>
      <c r="G21" s="134">
        <v>10855</v>
      </c>
      <c r="H21" s="134">
        <v>13323202.326345192</v>
      </c>
      <c r="I21" s="135">
        <v>7101</v>
      </c>
      <c r="K21" s="12" t="s">
        <v>16</v>
      </c>
      <c r="L21" s="138">
        <v>5.5918931368033054E-2</v>
      </c>
      <c r="M21" s="138">
        <v>-3.7932207665212436E-2</v>
      </c>
      <c r="N21" s="140">
        <v>0.1958879031122378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3524</v>
      </c>
      <c r="C23" s="85">
        <v>5293721.9325356837</v>
      </c>
      <c r="D23" s="85">
        <v>1953</v>
      </c>
      <c r="E23" s="20"/>
      <c r="F23" s="54" t="s">
        <v>17</v>
      </c>
      <c r="G23" s="51">
        <v>3948</v>
      </c>
      <c r="H23" s="51">
        <v>5474675.3623443991</v>
      </c>
      <c r="I23" s="55">
        <v>2317</v>
      </c>
      <c r="K23" s="101" t="s">
        <v>17</v>
      </c>
      <c r="L23" s="99">
        <v>-0.10739614994934144</v>
      </c>
      <c r="M23" s="99">
        <v>-3.3052814611317261E-2</v>
      </c>
      <c r="N23" s="99">
        <v>-0.1570996978851964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3524</v>
      </c>
      <c r="C24" s="34">
        <v>5293721.9325356837</v>
      </c>
      <c r="D24" s="35">
        <v>1953</v>
      </c>
      <c r="E24" s="20"/>
      <c r="F24" s="71" t="s">
        <v>18</v>
      </c>
      <c r="G24" s="61">
        <v>3948</v>
      </c>
      <c r="H24" s="61">
        <v>5474675.3623443991</v>
      </c>
      <c r="I24" s="62">
        <v>2317</v>
      </c>
      <c r="K24" s="13" t="s">
        <v>18</v>
      </c>
      <c r="L24" s="104">
        <v>-0.10739614994934144</v>
      </c>
      <c r="M24" s="104">
        <v>-3.3052814611317261E-2</v>
      </c>
      <c r="N24" s="105">
        <v>-0.1570996978851964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1001</v>
      </c>
      <c r="C26" s="85">
        <v>621544.3217714536</v>
      </c>
      <c r="D26" s="85">
        <v>699</v>
      </c>
      <c r="E26" s="20"/>
      <c r="F26" s="50" t="s">
        <v>19</v>
      </c>
      <c r="G26" s="51">
        <v>1894</v>
      </c>
      <c r="H26" s="51">
        <v>852678.10304651002</v>
      </c>
      <c r="I26" s="55">
        <v>1641</v>
      </c>
      <c r="K26" s="98" t="s">
        <v>19</v>
      </c>
      <c r="L26" s="99">
        <v>-0.47148891235480461</v>
      </c>
      <c r="M26" s="99">
        <v>-0.27106803898123444</v>
      </c>
      <c r="N26" s="99">
        <v>-0.57404021937842775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1001</v>
      </c>
      <c r="C27" s="34">
        <v>621544.3217714536</v>
      </c>
      <c r="D27" s="35">
        <v>699</v>
      </c>
      <c r="E27" s="20"/>
      <c r="F27" s="72" t="s">
        <v>20</v>
      </c>
      <c r="G27" s="61">
        <v>1894</v>
      </c>
      <c r="H27" s="61">
        <v>852678.10304651002</v>
      </c>
      <c r="I27" s="62">
        <v>1641</v>
      </c>
      <c r="K27" s="14" t="s">
        <v>20</v>
      </c>
      <c r="L27" s="104">
        <v>-0.47148891235480461</v>
      </c>
      <c r="M27" s="104">
        <v>-0.27106803898123444</v>
      </c>
      <c r="N27" s="105">
        <v>-0.57404021937842775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4263</v>
      </c>
      <c r="C29" s="85">
        <v>2997246.5847252565</v>
      </c>
      <c r="D29" s="85">
        <v>2911</v>
      </c>
      <c r="E29" s="20"/>
      <c r="F29" s="50" t="s">
        <v>21</v>
      </c>
      <c r="G29" s="51">
        <v>14459</v>
      </c>
      <c r="H29" s="51">
        <v>7484446.0579688782</v>
      </c>
      <c r="I29" s="55">
        <v>11538</v>
      </c>
      <c r="K29" s="98" t="s">
        <v>21</v>
      </c>
      <c r="L29" s="99">
        <v>-0.70516633238813198</v>
      </c>
      <c r="M29" s="99">
        <v>-0.59953661747164144</v>
      </c>
      <c r="N29" s="99">
        <v>-0.74770324146299183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1910</v>
      </c>
      <c r="C30" s="30">
        <v>1226744.6702471727</v>
      </c>
      <c r="D30" s="31">
        <v>1398</v>
      </c>
      <c r="E30" s="20"/>
      <c r="F30" s="73" t="s">
        <v>22</v>
      </c>
      <c r="G30" s="57">
        <v>6308</v>
      </c>
      <c r="H30" s="57">
        <v>3537103.1134105059</v>
      </c>
      <c r="I30" s="58">
        <v>5020</v>
      </c>
      <c r="K30" s="15" t="s">
        <v>22</v>
      </c>
      <c r="L30" s="102">
        <v>-0.69720989220038043</v>
      </c>
      <c r="M30" s="102">
        <v>-0.65317814298482957</v>
      </c>
      <c r="N30" s="103">
        <v>-0.72151394422310755</v>
      </c>
    </row>
    <row r="31" spans="1:18" ht="13.5" thickBot="1" x14ac:dyDescent="0.25">
      <c r="A31" s="94" t="s">
        <v>23</v>
      </c>
      <c r="B31" s="34">
        <v>2353</v>
      </c>
      <c r="C31" s="34">
        <v>1770501.9144780838</v>
      </c>
      <c r="D31" s="35">
        <v>1513</v>
      </c>
      <c r="E31" s="20"/>
      <c r="F31" s="73" t="s">
        <v>23</v>
      </c>
      <c r="G31" s="74">
        <v>8151</v>
      </c>
      <c r="H31" s="74">
        <v>3947342.9445583723</v>
      </c>
      <c r="I31" s="75">
        <v>6518</v>
      </c>
      <c r="K31" s="16" t="s">
        <v>23</v>
      </c>
      <c r="L31" s="104">
        <v>-0.71132376395534291</v>
      </c>
      <c r="M31" s="104">
        <v>-0.55146995349901951</v>
      </c>
      <c r="N31" s="105">
        <v>-0.76787358085302237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9471</v>
      </c>
      <c r="C33" s="85">
        <v>8328412.1075524176</v>
      </c>
      <c r="D33" s="85">
        <v>6575</v>
      </c>
      <c r="E33" s="20"/>
      <c r="F33" s="54" t="s">
        <v>24</v>
      </c>
      <c r="G33" s="51">
        <v>9561</v>
      </c>
      <c r="H33" s="51">
        <v>7766443.6438190835</v>
      </c>
      <c r="I33" s="55">
        <v>6885</v>
      </c>
      <c r="K33" s="101" t="s">
        <v>24</v>
      </c>
      <c r="L33" s="99">
        <v>-9.4132412927517839E-3</v>
      </c>
      <c r="M33" s="99">
        <v>7.2358532361279204E-2</v>
      </c>
      <c r="N33" s="99">
        <v>-4.5025417574437232E-2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9471</v>
      </c>
      <c r="C34" s="34">
        <v>8328412.1075524176</v>
      </c>
      <c r="D34" s="35">
        <v>6575</v>
      </c>
      <c r="E34" s="20"/>
      <c r="F34" s="71" t="s">
        <v>25</v>
      </c>
      <c r="G34" s="61">
        <v>9561</v>
      </c>
      <c r="H34" s="61">
        <v>7766443.6438190835</v>
      </c>
      <c r="I34" s="62">
        <v>6885</v>
      </c>
      <c r="K34" s="13" t="s">
        <v>25</v>
      </c>
      <c r="L34" s="104">
        <v>-9.4132412927517839E-3</v>
      </c>
      <c r="M34" s="104">
        <v>7.2358532361279204E-2</v>
      </c>
      <c r="N34" s="105">
        <v>-4.5025417574437232E-2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19752</v>
      </c>
      <c r="C36" s="85">
        <v>18694978.949328847</v>
      </c>
      <c r="D36" s="85">
        <v>13288</v>
      </c>
      <c r="E36" s="20"/>
      <c r="F36" s="50" t="s">
        <v>26</v>
      </c>
      <c r="G36" s="51">
        <v>13461</v>
      </c>
      <c r="H36" s="51">
        <v>15176737.132305842</v>
      </c>
      <c r="I36" s="55">
        <v>8945</v>
      </c>
      <c r="K36" s="98" t="s">
        <v>26</v>
      </c>
      <c r="L36" s="99">
        <v>0.46735012257633168</v>
      </c>
      <c r="M36" s="99">
        <v>0.23181806381385672</v>
      </c>
      <c r="N36" s="114">
        <v>0.48552263834544429</v>
      </c>
    </row>
    <row r="37" spans="1:18" ht="13.5" thickBot="1" x14ac:dyDescent="0.25">
      <c r="A37" s="38" t="s">
        <v>27</v>
      </c>
      <c r="B37" s="34">
        <v>1064</v>
      </c>
      <c r="C37" s="34">
        <v>1760730.1985475752</v>
      </c>
      <c r="D37" s="34">
        <v>684</v>
      </c>
      <c r="E37" s="20"/>
      <c r="F37" s="73" t="s">
        <v>27</v>
      </c>
      <c r="G37" s="112">
        <v>1135</v>
      </c>
      <c r="H37" s="112">
        <v>1170171.6773561314</v>
      </c>
      <c r="I37" s="112">
        <v>774</v>
      </c>
      <c r="K37" s="10" t="s">
        <v>27</v>
      </c>
      <c r="L37" s="102">
        <v>-6.2555066079295174E-2</v>
      </c>
      <c r="M37" s="102">
        <v>0.50467682017885007</v>
      </c>
      <c r="N37" s="103">
        <v>-0.11627906976744184</v>
      </c>
    </row>
    <row r="38" spans="1:18" ht="13.5" thickBot="1" x14ac:dyDescent="0.25">
      <c r="A38" s="39" t="s">
        <v>28</v>
      </c>
      <c r="B38" s="34">
        <v>1940</v>
      </c>
      <c r="C38" s="34">
        <v>2902679.840062975</v>
      </c>
      <c r="D38" s="34">
        <v>911</v>
      </c>
      <c r="E38" s="20"/>
      <c r="F38" s="68" t="s">
        <v>28</v>
      </c>
      <c r="G38" s="112">
        <v>1413</v>
      </c>
      <c r="H38" s="112">
        <v>2482808.9438130795</v>
      </c>
      <c r="I38" s="112">
        <v>535</v>
      </c>
      <c r="K38" s="11" t="s">
        <v>28</v>
      </c>
      <c r="L38" s="113">
        <v>0.37296532200990806</v>
      </c>
      <c r="M38" s="113">
        <v>0.16911123882333889</v>
      </c>
      <c r="N38" s="115">
        <v>0.702803738317757</v>
      </c>
    </row>
    <row r="39" spans="1:18" ht="13.5" thickBot="1" x14ac:dyDescent="0.25">
      <c r="A39" s="39" t="s">
        <v>29</v>
      </c>
      <c r="B39" s="34">
        <v>1584</v>
      </c>
      <c r="C39" s="34">
        <v>1580585.9564017404</v>
      </c>
      <c r="D39" s="34">
        <v>1126</v>
      </c>
      <c r="E39" s="20"/>
      <c r="F39" s="68" t="s">
        <v>29</v>
      </c>
      <c r="G39" s="112">
        <v>1185</v>
      </c>
      <c r="H39" s="112">
        <v>1347573.8984011139</v>
      </c>
      <c r="I39" s="112">
        <v>761</v>
      </c>
      <c r="K39" s="11" t="s">
        <v>29</v>
      </c>
      <c r="L39" s="113">
        <v>0.33670886075949369</v>
      </c>
      <c r="M39" s="113">
        <v>0.17291226720634278</v>
      </c>
      <c r="N39" s="115">
        <v>0.47963206307490136</v>
      </c>
    </row>
    <row r="40" spans="1:18" ht="13.5" thickBot="1" x14ac:dyDescent="0.25">
      <c r="A40" s="39" t="s">
        <v>30</v>
      </c>
      <c r="B40" s="34">
        <v>9057</v>
      </c>
      <c r="C40" s="34">
        <v>7224757.9617430223</v>
      </c>
      <c r="D40" s="34">
        <v>6814</v>
      </c>
      <c r="E40" s="20"/>
      <c r="F40" s="68" t="s">
        <v>30</v>
      </c>
      <c r="G40" s="112">
        <v>5274</v>
      </c>
      <c r="H40" s="112">
        <v>5537903.7694215411</v>
      </c>
      <c r="I40" s="112">
        <v>4065</v>
      </c>
      <c r="K40" s="11" t="s">
        <v>30</v>
      </c>
      <c r="L40" s="113">
        <v>0.71729237770193399</v>
      </c>
      <c r="M40" s="113">
        <v>0.3046015717419519</v>
      </c>
      <c r="N40" s="115">
        <v>0.67626076260762602</v>
      </c>
    </row>
    <row r="41" spans="1:18" ht="13.5" thickBot="1" x14ac:dyDescent="0.25">
      <c r="A41" s="40" t="s">
        <v>31</v>
      </c>
      <c r="B41" s="34">
        <v>6107</v>
      </c>
      <c r="C41" s="34">
        <v>5226224.9925735351</v>
      </c>
      <c r="D41" s="34">
        <v>3753</v>
      </c>
      <c r="E41" s="20"/>
      <c r="F41" s="69" t="s">
        <v>31</v>
      </c>
      <c r="G41" s="112">
        <v>4454</v>
      </c>
      <c r="H41" s="112">
        <v>4638278.8433139781</v>
      </c>
      <c r="I41" s="112">
        <v>2810</v>
      </c>
      <c r="K41" s="12" t="s">
        <v>31</v>
      </c>
      <c r="L41" s="118">
        <v>0.37112707678491241</v>
      </c>
      <c r="M41" s="118">
        <v>0.12675955222206481</v>
      </c>
      <c r="N41" s="119">
        <v>0.33558718861209957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16816</v>
      </c>
      <c r="C43" s="85">
        <v>16197605.217594322</v>
      </c>
      <c r="D43" s="85">
        <v>12438</v>
      </c>
      <c r="E43" s="20"/>
      <c r="F43" s="50" t="s">
        <v>32</v>
      </c>
      <c r="G43" s="51">
        <v>18831</v>
      </c>
      <c r="H43" s="51">
        <v>19152611.269856498</v>
      </c>
      <c r="I43" s="55">
        <v>13310</v>
      </c>
      <c r="K43" s="98" t="s">
        <v>32</v>
      </c>
      <c r="L43" s="99">
        <v>-0.1070044076257235</v>
      </c>
      <c r="M43" s="99">
        <v>-0.15428737160832673</v>
      </c>
      <c r="N43" s="99">
        <v>-6.5514650638617611E-2</v>
      </c>
    </row>
    <row r="44" spans="1:18" ht="13.5" thickBot="1" x14ac:dyDescent="0.25">
      <c r="A44" s="38" t="s">
        <v>33</v>
      </c>
      <c r="B44" s="128">
        <v>457</v>
      </c>
      <c r="C44" s="128">
        <v>200981.11300916318</v>
      </c>
      <c r="D44" s="129">
        <v>420</v>
      </c>
      <c r="E44" s="20"/>
      <c r="F44" s="76" t="s">
        <v>33</v>
      </c>
      <c r="G44" s="132">
        <v>803</v>
      </c>
      <c r="H44" s="132">
        <v>561628.67863481096</v>
      </c>
      <c r="I44" s="133">
        <v>674</v>
      </c>
      <c r="K44" s="10" t="s">
        <v>33</v>
      </c>
      <c r="L44" s="153">
        <v>-0.43088418430884179</v>
      </c>
      <c r="M44" s="153">
        <v>-0.64214592193243825</v>
      </c>
      <c r="N44" s="154">
        <v>-0.37685459940652821</v>
      </c>
    </row>
    <row r="45" spans="1:18" ht="13.5" thickBot="1" x14ac:dyDescent="0.25">
      <c r="A45" s="39" t="s">
        <v>34</v>
      </c>
      <c r="B45" s="128">
        <v>2504</v>
      </c>
      <c r="C45" s="128">
        <v>2510107.5795801221</v>
      </c>
      <c r="D45" s="129">
        <v>1771</v>
      </c>
      <c r="E45" s="20"/>
      <c r="F45" s="77" t="s">
        <v>34</v>
      </c>
      <c r="G45" s="132">
        <v>2860</v>
      </c>
      <c r="H45" s="132">
        <v>3648908.280726898</v>
      </c>
      <c r="I45" s="133">
        <v>1845</v>
      </c>
      <c r="K45" s="11" t="s">
        <v>34</v>
      </c>
      <c r="L45" s="137">
        <v>-0.12447552447552446</v>
      </c>
      <c r="M45" s="137">
        <v>-0.31209353963808473</v>
      </c>
      <c r="N45" s="139">
        <v>-4.0108401084010814E-2</v>
      </c>
    </row>
    <row r="46" spans="1:18" ht="13.5" thickBot="1" x14ac:dyDescent="0.25">
      <c r="A46" s="39" t="s">
        <v>35</v>
      </c>
      <c r="B46" s="128">
        <v>1298</v>
      </c>
      <c r="C46" s="128">
        <v>1030149.797302552</v>
      </c>
      <c r="D46" s="129">
        <v>917</v>
      </c>
      <c r="E46" s="20"/>
      <c r="F46" s="77" t="s">
        <v>35</v>
      </c>
      <c r="G46" s="132">
        <v>1057</v>
      </c>
      <c r="H46" s="132">
        <v>822631.98669903993</v>
      </c>
      <c r="I46" s="133">
        <v>698</v>
      </c>
      <c r="K46" s="11" t="s">
        <v>35</v>
      </c>
      <c r="L46" s="137">
        <v>0.22800378429517498</v>
      </c>
      <c r="M46" s="137">
        <v>0.25226080915746407</v>
      </c>
      <c r="N46" s="139">
        <v>0.31375358166189105</v>
      </c>
    </row>
    <row r="47" spans="1:18" ht="13.5" thickBot="1" x14ac:dyDescent="0.25">
      <c r="A47" s="39" t="s">
        <v>36</v>
      </c>
      <c r="B47" s="128">
        <v>3740</v>
      </c>
      <c r="C47" s="128">
        <v>3778532.2382485308</v>
      </c>
      <c r="D47" s="129">
        <v>3015</v>
      </c>
      <c r="E47" s="20"/>
      <c r="F47" s="77" t="s">
        <v>36</v>
      </c>
      <c r="G47" s="132">
        <v>4553</v>
      </c>
      <c r="H47" s="132">
        <v>4798263.1630327152</v>
      </c>
      <c r="I47" s="133">
        <v>3313</v>
      </c>
      <c r="K47" s="11" t="s">
        <v>36</v>
      </c>
      <c r="L47" s="137">
        <v>-0.17856358444981335</v>
      </c>
      <c r="M47" s="137">
        <v>-0.21252084142456018</v>
      </c>
      <c r="N47" s="139">
        <v>-8.9948686990642956E-2</v>
      </c>
    </row>
    <row r="48" spans="1:18" ht="13.5" thickBot="1" x14ac:dyDescent="0.25">
      <c r="A48" s="39" t="s">
        <v>37</v>
      </c>
      <c r="B48" s="128">
        <v>1700</v>
      </c>
      <c r="C48" s="128">
        <v>2003684.1870039101</v>
      </c>
      <c r="D48" s="129">
        <v>927</v>
      </c>
      <c r="E48" s="20"/>
      <c r="F48" s="77" t="s">
        <v>37</v>
      </c>
      <c r="G48" s="132">
        <v>1610</v>
      </c>
      <c r="H48" s="132">
        <v>1617672.04156847</v>
      </c>
      <c r="I48" s="133">
        <v>1015</v>
      </c>
      <c r="K48" s="11" t="s">
        <v>37</v>
      </c>
      <c r="L48" s="137">
        <v>5.5900621118012417E-2</v>
      </c>
      <c r="M48" s="137">
        <v>0.23862200465625194</v>
      </c>
      <c r="N48" s="139">
        <v>-8.6699507389162545E-2</v>
      </c>
    </row>
    <row r="49" spans="1:20" ht="13.5" thickBot="1" x14ac:dyDescent="0.25">
      <c r="A49" s="39" t="s">
        <v>38</v>
      </c>
      <c r="B49" s="128">
        <v>1859</v>
      </c>
      <c r="C49" s="128">
        <v>1368193.9723346885</v>
      </c>
      <c r="D49" s="129">
        <v>1552</v>
      </c>
      <c r="E49" s="20"/>
      <c r="F49" s="77" t="s">
        <v>38</v>
      </c>
      <c r="G49" s="132">
        <v>1897</v>
      </c>
      <c r="H49" s="132">
        <v>1500145.3878135022</v>
      </c>
      <c r="I49" s="133">
        <v>1546</v>
      </c>
      <c r="K49" s="11" t="s">
        <v>38</v>
      </c>
      <c r="L49" s="137">
        <v>-2.0031628887717479E-2</v>
      </c>
      <c r="M49" s="137">
        <v>-8.7959084866524817E-2</v>
      </c>
      <c r="N49" s="139">
        <v>3.8809831824062613E-3</v>
      </c>
    </row>
    <row r="50" spans="1:20" ht="13.5" thickBot="1" x14ac:dyDescent="0.25">
      <c r="A50" s="39" t="s">
        <v>39</v>
      </c>
      <c r="B50" s="128">
        <v>726</v>
      </c>
      <c r="C50" s="128">
        <v>917889.03805702191</v>
      </c>
      <c r="D50" s="129">
        <v>487</v>
      </c>
      <c r="E50" s="20"/>
      <c r="F50" s="77" t="s">
        <v>39</v>
      </c>
      <c r="G50" s="132">
        <v>556</v>
      </c>
      <c r="H50" s="132">
        <v>903643.43215561577</v>
      </c>
      <c r="I50" s="133">
        <v>270</v>
      </c>
      <c r="K50" s="11" t="s">
        <v>39</v>
      </c>
      <c r="L50" s="137">
        <v>0.30575539568345333</v>
      </c>
      <c r="M50" s="137">
        <v>1.5764631705919241E-2</v>
      </c>
      <c r="N50" s="139">
        <v>0.80370370370370381</v>
      </c>
    </row>
    <row r="51" spans="1:20" ht="13.5" thickBot="1" x14ac:dyDescent="0.25">
      <c r="A51" s="39" t="s">
        <v>40</v>
      </c>
      <c r="B51" s="128">
        <v>3712</v>
      </c>
      <c r="C51" s="128">
        <v>3670665.7933370844</v>
      </c>
      <c r="D51" s="129">
        <v>2714</v>
      </c>
      <c r="E51" s="20"/>
      <c r="F51" s="77" t="s">
        <v>40</v>
      </c>
      <c r="G51" s="132">
        <v>4519</v>
      </c>
      <c r="H51" s="132">
        <v>4466709.4606200019</v>
      </c>
      <c r="I51" s="133">
        <v>3160</v>
      </c>
      <c r="K51" s="11" t="s">
        <v>40</v>
      </c>
      <c r="L51" s="137">
        <v>-0.1785793317105554</v>
      </c>
      <c r="M51" s="137">
        <v>-0.17821702403102413</v>
      </c>
      <c r="N51" s="139">
        <v>-0.14113924050632909</v>
      </c>
    </row>
    <row r="52" spans="1:20" ht="13.5" thickBot="1" x14ac:dyDescent="0.25">
      <c r="A52" s="40" t="s">
        <v>41</v>
      </c>
      <c r="B52" s="130">
        <v>820</v>
      </c>
      <c r="C52" s="130">
        <v>717401.4987212501</v>
      </c>
      <c r="D52" s="131">
        <v>635</v>
      </c>
      <c r="E52" s="20"/>
      <c r="F52" s="78" t="s">
        <v>41</v>
      </c>
      <c r="G52" s="134">
        <v>976</v>
      </c>
      <c r="H52" s="134">
        <v>833008.83860544034</v>
      </c>
      <c r="I52" s="135">
        <v>789</v>
      </c>
      <c r="K52" s="12" t="s">
        <v>41</v>
      </c>
      <c r="L52" s="138">
        <v>-0.1598360655737705</v>
      </c>
      <c r="M52" s="138">
        <v>-0.13878284902442473</v>
      </c>
      <c r="N52" s="140">
        <v>-0.1951837769328264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46874</v>
      </c>
      <c r="C54" s="85">
        <v>66393234.213268988</v>
      </c>
      <c r="D54" s="85">
        <v>26414</v>
      </c>
      <c r="E54" s="20"/>
      <c r="F54" s="50" t="s">
        <v>42</v>
      </c>
      <c r="G54" s="51">
        <v>56643</v>
      </c>
      <c r="H54" s="51">
        <v>69592207.982656419</v>
      </c>
      <c r="I54" s="55">
        <v>35697</v>
      </c>
      <c r="K54" s="98" t="s">
        <v>42</v>
      </c>
      <c r="L54" s="99">
        <v>-0.17246614762636159</v>
      </c>
      <c r="M54" s="99">
        <v>-4.5967413049815442E-2</v>
      </c>
      <c r="N54" s="99">
        <v>-0.26004986413424103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35432</v>
      </c>
      <c r="C55" s="30">
        <v>52060756.081201658</v>
      </c>
      <c r="D55" s="31">
        <v>19260</v>
      </c>
      <c r="E55" s="20"/>
      <c r="F55" s="73" t="s">
        <v>43</v>
      </c>
      <c r="G55" s="57">
        <v>46022</v>
      </c>
      <c r="H55" s="57">
        <v>56269931.851773567</v>
      </c>
      <c r="I55" s="58">
        <v>29426</v>
      </c>
      <c r="K55" s="10" t="s">
        <v>43</v>
      </c>
      <c r="L55" s="102">
        <v>-0.2301073399678415</v>
      </c>
      <c r="M55" s="102">
        <v>-7.4803285379121065E-2</v>
      </c>
      <c r="N55" s="103">
        <v>-0.34547678923401071</v>
      </c>
      <c r="R55" s="6"/>
      <c r="S55" s="6"/>
      <c r="T55" s="6"/>
    </row>
    <row r="56" spans="1:20" ht="13.5" thickBot="1" x14ac:dyDescent="0.25">
      <c r="A56" s="39" t="s">
        <v>44</v>
      </c>
      <c r="B56" s="30">
        <v>3298</v>
      </c>
      <c r="C56" s="30">
        <v>3627449.2952940445</v>
      </c>
      <c r="D56" s="31">
        <v>2219</v>
      </c>
      <c r="E56" s="20"/>
      <c r="F56" s="68" t="s">
        <v>44</v>
      </c>
      <c r="G56" s="79">
        <v>3410</v>
      </c>
      <c r="H56" s="79">
        <v>3665140.0215395847</v>
      </c>
      <c r="I56" s="80">
        <v>2432</v>
      </c>
      <c r="K56" s="11" t="s">
        <v>44</v>
      </c>
      <c r="L56" s="102">
        <v>-3.2844574780058644E-2</v>
      </c>
      <c r="M56" s="102">
        <v>-1.0283570620504667E-2</v>
      </c>
      <c r="N56" s="103">
        <v>-8.758223684210531E-2</v>
      </c>
      <c r="R56" s="6"/>
      <c r="S56" s="6"/>
      <c r="T56" s="6"/>
    </row>
    <row r="57" spans="1:20" ht="13.5" thickBot="1" x14ac:dyDescent="0.25">
      <c r="A57" s="39" t="s">
        <v>45</v>
      </c>
      <c r="B57" s="30">
        <v>1648</v>
      </c>
      <c r="C57" s="30">
        <v>2152327.5973183392</v>
      </c>
      <c r="D57" s="31">
        <v>839</v>
      </c>
      <c r="E57" s="20"/>
      <c r="F57" s="68" t="s">
        <v>45</v>
      </c>
      <c r="G57" s="79">
        <v>1548</v>
      </c>
      <c r="H57" s="79">
        <v>2348070.5250405865</v>
      </c>
      <c r="I57" s="80">
        <v>567</v>
      </c>
      <c r="K57" s="11" t="s">
        <v>45</v>
      </c>
      <c r="L57" s="102">
        <v>6.4599483204134334E-2</v>
      </c>
      <c r="M57" s="102">
        <v>-8.3363308569645245E-2</v>
      </c>
      <c r="N57" s="103">
        <v>0.47971781305114636</v>
      </c>
      <c r="R57" s="6"/>
      <c r="S57" s="6"/>
      <c r="T57" s="6"/>
    </row>
    <row r="58" spans="1:20" ht="13.5" thickBot="1" x14ac:dyDescent="0.25">
      <c r="A58" s="40" t="s">
        <v>46</v>
      </c>
      <c r="B58" s="34">
        <v>6496</v>
      </c>
      <c r="C58" s="34">
        <v>8552701.2394549474</v>
      </c>
      <c r="D58" s="35">
        <v>4096</v>
      </c>
      <c r="E58" s="20"/>
      <c r="F58" s="69" t="s">
        <v>46</v>
      </c>
      <c r="G58" s="74">
        <v>5663</v>
      </c>
      <c r="H58" s="74">
        <v>7309065.5843026759</v>
      </c>
      <c r="I58" s="75">
        <v>3272</v>
      </c>
      <c r="K58" s="12" t="s">
        <v>46</v>
      </c>
      <c r="L58" s="104">
        <v>0.1470951792336217</v>
      </c>
      <c r="M58" s="104">
        <v>0.17014974634010227</v>
      </c>
      <c r="N58" s="105">
        <v>0.25183374083129584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27899</v>
      </c>
      <c r="C60" s="85">
        <v>24266166.612346321</v>
      </c>
      <c r="D60" s="85">
        <v>20260</v>
      </c>
      <c r="E60" s="20"/>
      <c r="F60" s="50" t="s">
        <v>47</v>
      </c>
      <c r="G60" s="51">
        <v>27142</v>
      </c>
      <c r="H60" s="51">
        <v>21371392.892972305</v>
      </c>
      <c r="I60" s="55">
        <v>20029</v>
      </c>
      <c r="K60" s="98" t="s">
        <v>47</v>
      </c>
      <c r="L60" s="99">
        <v>2.7890354432245301E-2</v>
      </c>
      <c r="M60" s="99">
        <v>0.13545086807729434</v>
      </c>
      <c r="N60" s="99">
        <v>1.1533276748714405E-2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4561</v>
      </c>
      <c r="C61" s="30">
        <v>3745128.7478684215</v>
      </c>
      <c r="D61" s="31">
        <v>3188</v>
      </c>
      <c r="E61" s="20"/>
      <c r="F61" s="73" t="s">
        <v>48</v>
      </c>
      <c r="G61" s="57">
        <v>5285</v>
      </c>
      <c r="H61" s="57">
        <v>3537865.8375574131</v>
      </c>
      <c r="I61" s="58">
        <v>4073</v>
      </c>
      <c r="K61" s="10" t="s">
        <v>48</v>
      </c>
      <c r="L61" s="102">
        <v>-0.13699148533585614</v>
      </c>
      <c r="M61" s="102">
        <v>5.8584163398944789E-2</v>
      </c>
      <c r="N61" s="103">
        <v>-0.21728455683771175</v>
      </c>
    </row>
    <row r="62" spans="1:20" ht="13.5" thickBot="1" x14ac:dyDescent="0.25">
      <c r="A62" s="39" t="s">
        <v>49</v>
      </c>
      <c r="B62" s="30">
        <v>3031</v>
      </c>
      <c r="C62" s="30">
        <v>3788802.4655536907</v>
      </c>
      <c r="D62" s="31">
        <v>950</v>
      </c>
      <c r="E62" s="20"/>
      <c r="F62" s="68" t="s">
        <v>49</v>
      </c>
      <c r="G62" s="79">
        <v>2288</v>
      </c>
      <c r="H62" s="79">
        <v>2734103.163231662</v>
      </c>
      <c r="I62" s="80">
        <v>819</v>
      </c>
      <c r="K62" s="11" t="s">
        <v>49</v>
      </c>
      <c r="L62" s="102">
        <v>0.3247377622377623</v>
      </c>
      <c r="M62" s="102">
        <v>0.38575695186109682</v>
      </c>
      <c r="N62" s="103">
        <v>0.15995115995116005</v>
      </c>
    </row>
    <row r="63" spans="1:20" ht="13.5" thickBot="1" x14ac:dyDescent="0.25">
      <c r="A63" s="40" t="s">
        <v>50</v>
      </c>
      <c r="B63" s="34">
        <v>20307</v>
      </c>
      <c r="C63" s="34">
        <v>16732235.398924207</v>
      </c>
      <c r="D63" s="35">
        <v>16122</v>
      </c>
      <c r="E63" s="20"/>
      <c r="F63" s="69" t="s">
        <v>50</v>
      </c>
      <c r="G63" s="74">
        <v>19569</v>
      </c>
      <c r="H63" s="74">
        <v>15099423.892183229</v>
      </c>
      <c r="I63" s="75">
        <v>15137</v>
      </c>
      <c r="K63" s="12" t="s">
        <v>50</v>
      </c>
      <c r="L63" s="104">
        <v>3.7712708876283862E-2</v>
      </c>
      <c r="M63" s="104">
        <v>0.10813733811302972</v>
      </c>
      <c r="N63" s="105">
        <v>6.5072339301050386E-2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2908</v>
      </c>
      <c r="C65" s="85">
        <v>3957479.6337374803</v>
      </c>
      <c r="D65" s="85">
        <v>893</v>
      </c>
      <c r="E65" s="20"/>
      <c r="F65" s="50" t="s">
        <v>51</v>
      </c>
      <c r="G65" s="51">
        <v>1856</v>
      </c>
      <c r="H65" s="51">
        <v>2109530.1422231365</v>
      </c>
      <c r="I65" s="55">
        <v>738</v>
      </c>
      <c r="K65" s="98" t="s">
        <v>51</v>
      </c>
      <c r="L65" s="99">
        <v>0.5668103448275863</v>
      </c>
      <c r="M65" s="99">
        <v>0.87600051524595668</v>
      </c>
      <c r="N65" s="99">
        <v>0.2100271002710028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2236</v>
      </c>
      <c r="C66" s="30">
        <v>2786146.688114719</v>
      </c>
      <c r="D66" s="31">
        <v>626</v>
      </c>
      <c r="E66" s="20"/>
      <c r="F66" s="73" t="s">
        <v>52</v>
      </c>
      <c r="G66" s="57">
        <v>1103</v>
      </c>
      <c r="H66" s="57">
        <v>1272576.3877300147</v>
      </c>
      <c r="I66" s="58">
        <v>368</v>
      </c>
      <c r="K66" s="10" t="s">
        <v>52</v>
      </c>
      <c r="L66" s="102">
        <v>1.0271985494106981</v>
      </c>
      <c r="M66" s="102">
        <v>1.1893748107998197</v>
      </c>
      <c r="N66" s="103">
        <v>0.70108695652173902</v>
      </c>
    </row>
    <row r="67" spans="1:18" ht="13.5" thickBot="1" x14ac:dyDescent="0.25">
      <c r="A67" s="40" t="s">
        <v>53</v>
      </c>
      <c r="B67" s="34">
        <v>672</v>
      </c>
      <c r="C67" s="34">
        <v>1171332.9456227613</v>
      </c>
      <c r="D67" s="35">
        <v>267</v>
      </c>
      <c r="E67" s="20"/>
      <c r="F67" s="69" t="s">
        <v>53</v>
      </c>
      <c r="G67" s="74">
        <v>753</v>
      </c>
      <c r="H67" s="74">
        <v>836953.75449312152</v>
      </c>
      <c r="I67" s="75">
        <v>370</v>
      </c>
      <c r="K67" s="12" t="s">
        <v>53</v>
      </c>
      <c r="L67" s="104">
        <v>-0.10756972111553786</v>
      </c>
      <c r="M67" s="104">
        <v>0.39951931553511866</v>
      </c>
      <c r="N67" s="105">
        <v>-0.27837837837837842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12790</v>
      </c>
      <c r="C69" s="85">
        <v>12382708.272661999</v>
      </c>
      <c r="D69" s="85">
        <v>9147</v>
      </c>
      <c r="E69" s="20"/>
      <c r="F69" s="50" t="s">
        <v>54</v>
      </c>
      <c r="G69" s="51">
        <v>15590</v>
      </c>
      <c r="H69" s="51">
        <v>15049879.425694324</v>
      </c>
      <c r="I69" s="55">
        <v>11233</v>
      </c>
      <c r="K69" s="98" t="s">
        <v>54</v>
      </c>
      <c r="L69" s="99">
        <v>-0.17960230917254649</v>
      </c>
      <c r="M69" s="99">
        <v>-0.17722209444938963</v>
      </c>
      <c r="N69" s="99">
        <v>-0.18570283984687974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4615</v>
      </c>
      <c r="C70" s="30">
        <v>4065005.6478433516</v>
      </c>
      <c r="D70" s="31">
        <v>3349</v>
      </c>
      <c r="E70" s="20"/>
      <c r="F70" s="73" t="s">
        <v>55</v>
      </c>
      <c r="G70" s="57">
        <v>5850</v>
      </c>
      <c r="H70" s="57">
        <v>4627957.0639017606</v>
      </c>
      <c r="I70" s="58">
        <v>4588</v>
      </c>
      <c r="K70" s="10" t="s">
        <v>55</v>
      </c>
      <c r="L70" s="102">
        <v>-0.21111111111111114</v>
      </c>
      <c r="M70" s="102">
        <v>-0.12164145178645913</v>
      </c>
      <c r="N70" s="103">
        <v>-0.27005231037489097</v>
      </c>
    </row>
    <row r="71" spans="1:18" ht="13.5" thickBot="1" x14ac:dyDescent="0.25">
      <c r="A71" s="39" t="s">
        <v>56</v>
      </c>
      <c r="B71" s="30">
        <v>913</v>
      </c>
      <c r="C71" s="30">
        <v>699163.71171046793</v>
      </c>
      <c r="D71" s="31">
        <v>691</v>
      </c>
      <c r="E71" s="20"/>
      <c r="F71" s="68" t="s">
        <v>56</v>
      </c>
      <c r="G71" s="79">
        <v>1103</v>
      </c>
      <c r="H71" s="79">
        <v>849215.40151179407</v>
      </c>
      <c r="I71" s="80">
        <v>869</v>
      </c>
      <c r="K71" s="11" t="s">
        <v>56</v>
      </c>
      <c r="L71" s="102">
        <v>-0.17225747960108795</v>
      </c>
      <c r="M71" s="102">
        <v>-0.17669449886824995</v>
      </c>
      <c r="N71" s="103">
        <v>-0.20483314154200227</v>
      </c>
    </row>
    <row r="72" spans="1:18" ht="13.5" thickBot="1" x14ac:dyDescent="0.25">
      <c r="A72" s="39" t="s">
        <v>57</v>
      </c>
      <c r="B72" s="30">
        <v>1111</v>
      </c>
      <c r="C72" s="30">
        <v>1049911.224974914</v>
      </c>
      <c r="D72" s="31">
        <v>805</v>
      </c>
      <c r="E72" s="20"/>
      <c r="F72" s="68" t="s">
        <v>57</v>
      </c>
      <c r="G72" s="79">
        <v>966</v>
      </c>
      <c r="H72" s="79">
        <v>1021123.424291737</v>
      </c>
      <c r="I72" s="80">
        <v>668</v>
      </c>
      <c r="K72" s="11" t="s">
        <v>57</v>
      </c>
      <c r="L72" s="102">
        <v>0.15010351966873703</v>
      </c>
      <c r="M72" s="102">
        <v>2.8192283124975237E-2</v>
      </c>
      <c r="N72" s="103">
        <v>0.20508982035928147</v>
      </c>
    </row>
    <row r="73" spans="1:18" ht="13.5" thickBot="1" x14ac:dyDescent="0.25">
      <c r="A73" s="40" t="s">
        <v>58</v>
      </c>
      <c r="B73" s="34">
        <v>6151</v>
      </c>
      <c r="C73" s="34">
        <v>6568627.6881332649</v>
      </c>
      <c r="D73" s="35">
        <v>4302</v>
      </c>
      <c r="E73" s="20"/>
      <c r="F73" s="69" t="s">
        <v>58</v>
      </c>
      <c r="G73" s="74">
        <v>7671</v>
      </c>
      <c r="H73" s="74">
        <v>8551583.5359890312</v>
      </c>
      <c r="I73" s="75">
        <v>5108</v>
      </c>
      <c r="K73" s="12" t="s">
        <v>58</v>
      </c>
      <c r="L73" s="104">
        <v>-0.19814887237648282</v>
      </c>
      <c r="M73" s="104">
        <v>-0.23188171401361724</v>
      </c>
      <c r="N73" s="105">
        <v>-0.15779169929522319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38683</v>
      </c>
      <c r="C75" s="85">
        <v>47148514.669125676</v>
      </c>
      <c r="D75" s="85">
        <v>24501</v>
      </c>
      <c r="E75" s="20"/>
      <c r="F75" s="50" t="s">
        <v>59</v>
      </c>
      <c r="G75" s="51">
        <v>42433</v>
      </c>
      <c r="H75" s="51">
        <v>47569470.720477894</v>
      </c>
      <c r="I75" s="55">
        <v>27703</v>
      </c>
      <c r="K75" s="98" t="s">
        <v>59</v>
      </c>
      <c r="L75" s="99">
        <v>-8.8374614097518456E-2</v>
      </c>
      <c r="M75" s="99">
        <v>-8.8492902060186562E-3</v>
      </c>
      <c r="N75" s="99">
        <v>-0.11558314983936757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38683</v>
      </c>
      <c r="C76" s="34">
        <v>47148514.669125676</v>
      </c>
      <c r="D76" s="35">
        <v>24501</v>
      </c>
      <c r="E76" s="20"/>
      <c r="F76" s="72" t="s">
        <v>60</v>
      </c>
      <c r="G76" s="61">
        <v>42433</v>
      </c>
      <c r="H76" s="61">
        <v>47569470.720477894</v>
      </c>
      <c r="I76" s="62">
        <v>27703</v>
      </c>
      <c r="K76" s="14" t="s">
        <v>60</v>
      </c>
      <c r="L76" s="104">
        <v>-8.8374614097518456E-2</v>
      </c>
      <c r="M76" s="104">
        <v>-8.8492902060186562E-3</v>
      </c>
      <c r="N76" s="105">
        <v>-0.11558314983936757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20558</v>
      </c>
      <c r="C78" s="85">
        <v>17669883.264927793</v>
      </c>
      <c r="D78" s="85">
        <v>11554</v>
      </c>
      <c r="E78" s="20"/>
      <c r="F78" s="50" t="s">
        <v>61</v>
      </c>
      <c r="G78" s="51">
        <v>23941</v>
      </c>
      <c r="H78" s="51">
        <v>17364187.92527074</v>
      </c>
      <c r="I78" s="55">
        <v>13543</v>
      </c>
      <c r="K78" s="98" t="s">
        <v>61</v>
      </c>
      <c r="L78" s="99">
        <v>-0.14130570987009727</v>
      </c>
      <c r="M78" s="99">
        <v>1.7604931539134228E-2</v>
      </c>
      <c r="N78" s="99">
        <v>-0.14686553939304436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20558</v>
      </c>
      <c r="C79" s="34">
        <v>17669883.264927793</v>
      </c>
      <c r="D79" s="35">
        <v>11554</v>
      </c>
      <c r="E79" s="20"/>
      <c r="F79" s="72" t="s">
        <v>62</v>
      </c>
      <c r="G79" s="61">
        <v>23941</v>
      </c>
      <c r="H79" s="61">
        <v>17364187.92527074</v>
      </c>
      <c r="I79" s="62">
        <v>13543</v>
      </c>
      <c r="K79" s="14" t="s">
        <v>62</v>
      </c>
      <c r="L79" s="104">
        <v>-0.14130570987009727</v>
      </c>
      <c r="M79" s="104">
        <v>1.7604931539134228E-2</v>
      </c>
      <c r="N79" s="105">
        <v>-0.14686553939304436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6602</v>
      </c>
      <c r="C81" s="85">
        <v>7715716.8882511565</v>
      </c>
      <c r="D81" s="85">
        <v>4736</v>
      </c>
      <c r="E81" s="20"/>
      <c r="F81" s="50" t="s">
        <v>63</v>
      </c>
      <c r="G81" s="51">
        <v>7822</v>
      </c>
      <c r="H81" s="51">
        <v>10243128.324839165</v>
      </c>
      <c r="I81" s="55">
        <v>5167</v>
      </c>
      <c r="K81" s="98" t="s">
        <v>63</v>
      </c>
      <c r="L81" s="99">
        <v>-0.15597034006647914</v>
      </c>
      <c r="M81" s="99">
        <v>-0.24674214326292676</v>
      </c>
      <c r="N81" s="99">
        <v>-8.3413973292045696E-2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6602</v>
      </c>
      <c r="C82" s="34">
        <v>7715716.8882511565</v>
      </c>
      <c r="D82" s="35">
        <v>4736</v>
      </c>
      <c r="E82" s="20"/>
      <c r="F82" s="72" t="s">
        <v>64</v>
      </c>
      <c r="G82" s="61">
        <v>7822</v>
      </c>
      <c r="H82" s="61">
        <v>10243128.324839165</v>
      </c>
      <c r="I82" s="62">
        <v>5167</v>
      </c>
      <c r="K82" s="14" t="s">
        <v>64</v>
      </c>
      <c r="L82" s="104">
        <v>-0.15597034006647914</v>
      </c>
      <c r="M82" s="104">
        <v>-0.24674214326292676</v>
      </c>
      <c r="N82" s="105">
        <v>-8.3413973292045696E-2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10008</v>
      </c>
      <c r="C84" s="85">
        <v>12248511.12299804</v>
      </c>
      <c r="D84" s="85">
        <v>7317</v>
      </c>
      <c r="E84" s="20"/>
      <c r="F84" s="50" t="s">
        <v>65</v>
      </c>
      <c r="G84" s="51">
        <v>13269</v>
      </c>
      <c r="H84" s="51">
        <v>13362041.19611796</v>
      </c>
      <c r="I84" s="55">
        <v>9927</v>
      </c>
      <c r="K84" s="98" t="s">
        <v>65</v>
      </c>
      <c r="L84" s="99">
        <v>-0.2457607958399276</v>
      </c>
      <c r="M84" s="99">
        <v>-8.3335327048941532E-2</v>
      </c>
      <c r="N84" s="99">
        <v>-0.26291931097008159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3000</v>
      </c>
      <c r="C85" s="30">
        <v>2979347.8889610921</v>
      </c>
      <c r="D85" s="31">
        <v>2278</v>
      </c>
      <c r="E85" s="20"/>
      <c r="F85" s="73" t="s">
        <v>66</v>
      </c>
      <c r="G85" s="57">
        <v>3086</v>
      </c>
      <c r="H85" s="57">
        <v>3788031.0311926478</v>
      </c>
      <c r="I85" s="58">
        <v>2044</v>
      </c>
      <c r="K85" s="10" t="s">
        <v>66</v>
      </c>
      <c r="L85" s="102">
        <v>-2.7867790019442618E-2</v>
      </c>
      <c r="M85" s="102">
        <v>-0.21348376915934208</v>
      </c>
      <c r="N85" s="103">
        <v>0.11448140900195702</v>
      </c>
    </row>
    <row r="86" spans="1:18" ht="13.5" thickBot="1" x14ac:dyDescent="0.25">
      <c r="A86" s="39" t="s">
        <v>67</v>
      </c>
      <c r="B86" s="30">
        <v>1750</v>
      </c>
      <c r="C86" s="30">
        <v>2230580.1452203887</v>
      </c>
      <c r="D86" s="31">
        <v>1280</v>
      </c>
      <c r="E86" s="20"/>
      <c r="F86" s="68" t="s">
        <v>67</v>
      </c>
      <c r="G86" s="79">
        <v>1967</v>
      </c>
      <c r="H86" s="79">
        <v>2049879.9639252522</v>
      </c>
      <c r="I86" s="80">
        <v>1431</v>
      </c>
      <c r="K86" s="11" t="s">
        <v>67</v>
      </c>
      <c r="L86" s="102">
        <v>-0.11032028469750887</v>
      </c>
      <c r="M86" s="102">
        <v>8.8151591544472385E-2</v>
      </c>
      <c r="N86" s="103">
        <v>-0.10552061495457721</v>
      </c>
    </row>
    <row r="87" spans="1:18" ht="13.5" thickBot="1" x14ac:dyDescent="0.25">
      <c r="A87" s="40" t="s">
        <v>68</v>
      </c>
      <c r="B87" s="34">
        <v>5258</v>
      </c>
      <c r="C87" s="34">
        <v>7038583.088816558</v>
      </c>
      <c r="D87" s="35">
        <v>3759</v>
      </c>
      <c r="E87" s="20"/>
      <c r="F87" s="69" t="s">
        <v>68</v>
      </c>
      <c r="G87" s="74">
        <v>8216</v>
      </c>
      <c r="H87" s="74">
        <v>7524130.20100006</v>
      </c>
      <c r="I87" s="75">
        <v>6452</v>
      </c>
      <c r="K87" s="12" t="s">
        <v>68</v>
      </c>
      <c r="L87" s="104">
        <v>-0.36002921129503407</v>
      </c>
      <c r="M87" s="104">
        <v>-6.4531992298454077E-2</v>
      </c>
      <c r="N87" s="105">
        <v>-0.41738995660260381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1942</v>
      </c>
      <c r="C89" s="85">
        <v>2022882.9317431829</v>
      </c>
      <c r="D89" s="85">
        <v>1460</v>
      </c>
      <c r="E89" s="20"/>
      <c r="F89" s="54" t="s">
        <v>69</v>
      </c>
      <c r="G89" s="51">
        <v>2410</v>
      </c>
      <c r="H89" s="51">
        <v>2589288.8563224999</v>
      </c>
      <c r="I89" s="55">
        <v>1724</v>
      </c>
      <c r="K89" s="101" t="s">
        <v>69</v>
      </c>
      <c r="L89" s="99">
        <v>-0.19419087136929458</v>
      </c>
      <c r="M89" s="99">
        <v>-0.21874960887282724</v>
      </c>
      <c r="N89" s="99">
        <v>-0.15313225058004643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1942</v>
      </c>
      <c r="C90" s="34">
        <v>2022882.9317431829</v>
      </c>
      <c r="D90" s="35">
        <v>1460</v>
      </c>
      <c r="E90" s="20"/>
      <c r="F90" s="71" t="s">
        <v>70</v>
      </c>
      <c r="G90" s="61">
        <v>2410</v>
      </c>
      <c r="H90" s="61">
        <v>2589288.8563224999</v>
      </c>
      <c r="I90" s="62">
        <v>1724</v>
      </c>
      <c r="K90" s="13" t="s">
        <v>70</v>
      </c>
      <c r="L90" s="104">
        <v>-0.19419087136929458</v>
      </c>
      <c r="M90" s="104">
        <v>-0.21874960887282724</v>
      </c>
      <c r="N90" s="105">
        <v>-0.15313225058004643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/>
  </sheetPr>
  <dimension ref="A1:S92"/>
  <sheetViews>
    <sheetView zoomScale="80" zoomScaleNormal="80" workbookViewId="0">
      <selection activeCell="A4" sqref="A4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6" t="s">
        <v>76</v>
      </c>
      <c r="L1" s="176"/>
      <c r="M1" s="44" t="s">
        <v>74</v>
      </c>
      <c r="N1" s="1"/>
    </row>
    <row r="2" spans="1:19" x14ac:dyDescent="0.2">
      <c r="A2" s="25" t="s">
        <v>79</v>
      </c>
      <c r="B2" s="26">
        <f>'Febrero 2021'!B2</f>
        <v>2021</v>
      </c>
      <c r="C2" s="25"/>
      <c r="D2" s="25"/>
      <c r="F2" s="44" t="str">
        <f>A2</f>
        <v>MES: MARZO</v>
      </c>
      <c r="G2" s="45">
        <f>'Febrero 2021'!G2</f>
        <v>2020</v>
      </c>
      <c r="K2" s="1" t="str">
        <f>A2</f>
        <v>MES: MARZO</v>
      </c>
      <c r="L2" s="3"/>
      <c r="M2" s="1" t="str">
        <f>'Febrero 2021'!M2</f>
        <v>2021/2020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124"/>
      <c r="H5" s="124"/>
      <c r="I5" s="124"/>
      <c r="K5" s="4"/>
      <c r="L5" s="5"/>
      <c r="M5" s="5"/>
      <c r="N5" s="4"/>
    </row>
    <row r="6" spans="1:19" ht="13.5" thickBot="1" x14ac:dyDescent="0.25">
      <c r="A6" s="84" t="s">
        <v>1</v>
      </c>
      <c r="B6" s="85">
        <v>295496</v>
      </c>
      <c r="C6" s="85">
        <v>312036148.71129102</v>
      </c>
      <c r="D6" s="85">
        <v>200992</v>
      </c>
      <c r="E6" s="20"/>
      <c r="F6" s="50" t="s">
        <v>1</v>
      </c>
      <c r="G6" s="51">
        <v>279121</v>
      </c>
      <c r="H6" s="51">
        <v>270789221.48382902</v>
      </c>
      <c r="I6" s="51">
        <v>177909</v>
      </c>
      <c r="K6" s="98" t="s">
        <v>1</v>
      </c>
      <c r="L6" s="99">
        <v>5.8666313176006124E-2</v>
      </c>
      <c r="M6" s="99">
        <v>0.15232115592135997</v>
      </c>
      <c r="N6" s="99">
        <v>0.12974610615539395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34136</v>
      </c>
      <c r="C8" s="87">
        <v>31509015.942144241</v>
      </c>
      <c r="D8" s="87">
        <v>22553</v>
      </c>
      <c r="E8" s="20"/>
      <c r="F8" s="54" t="s">
        <v>4</v>
      </c>
      <c r="G8" s="51">
        <v>31279</v>
      </c>
      <c r="H8" s="51">
        <v>24432926.419370994</v>
      </c>
      <c r="I8" s="55">
        <v>21738</v>
      </c>
      <c r="K8" s="101" t="s">
        <v>4</v>
      </c>
      <c r="L8" s="99">
        <v>9.133923718788961E-2</v>
      </c>
      <c r="M8" s="99">
        <v>0.28961285280846094</v>
      </c>
      <c r="N8" s="99">
        <v>3.7491949581378137E-2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2564</v>
      </c>
      <c r="C9" s="30">
        <v>2256982.5611271812</v>
      </c>
      <c r="D9" s="31">
        <v>969</v>
      </c>
      <c r="E9" s="21"/>
      <c r="F9" s="56" t="s">
        <v>5</v>
      </c>
      <c r="G9" s="57">
        <v>2203</v>
      </c>
      <c r="H9" s="57">
        <v>1861508.3376450711</v>
      </c>
      <c r="I9" s="58">
        <v>984</v>
      </c>
      <c r="K9" s="7" t="s">
        <v>5</v>
      </c>
      <c r="L9" s="102">
        <v>0.16386745347253751</v>
      </c>
      <c r="M9" s="102">
        <v>0.21244826868861111</v>
      </c>
      <c r="N9" s="102">
        <v>-1.5243902439024404E-2</v>
      </c>
    </row>
    <row r="10" spans="1:19" ht="13.5" thickBot="1" x14ac:dyDescent="0.25">
      <c r="A10" s="32" t="s">
        <v>6</v>
      </c>
      <c r="B10" s="30">
        <v>7659</v>
      </c>
      <c r="C10" s="30">
        <v>4599090.7878611647</v>
      </c>
      <c r="D10" s="31">
        <v>6526</v>
      </c>
      <c r="E10" s="20"/>
      <c r="F10" s="59" t="s">
        <v>6</v>
      </c>
      <c r="G10" s="79">
        <v>8732</v>
      </c>
      <c r="H10" s="79">
        <v>4410931.9977920391</v>
      </c>
      <c r="I10" s="80">
        <v>7667</v>
      </c>
      <c r="K10" s="8" t="s">
        <v>6</v>
      </c>
      <c r="L10" s="113">
        <v>-0.1228813559322034</v>
      </c>
      <c r="M10" s="113">
        <v>4.2657377208107361E-2</v>
      </c>
      <c r="N10" s="115">
        <v>-0.14881961653841136</v>
      </c>
    </row>
    <row r="11" spans="1:19" ht="13.5" thickBot="1" x14ac:dyDescent="0.25">
      <c r="A11" s="32" t="s">
        <v>7</v>
      </c>
      <c r="B11" s="30">
        <v>1592</v>
      </c>
      <c r="C11" s="30">
        <v>1707932.6204916926</v>
      </c>
      <c r="D11" s="31">
        <v>919</v>
      </c>
      <c r="E11" s="20"/>
      <c r="F11" s="59" t="s">
        <v>7</v>
      </c>
      <c r="G11" s="79">
        <v>1856</v>
      </c>
      <c r="H11" s="79">
        <v>1698373.375454495</v>
      </c>
      <c r="I11" s="80">
        <v>1123</v>
      </c>
      <c r="K11" s="8" t="s">
        <v>7</v>
      </c>
      <c r="L11" s="113">
        <v>-0.14224137931034486</v>
      </c>
      <c r="M11" s="113">
        <v>5.6284708506100234E-3</v>
      </c>
      <c r="N11" s="115">
        <v>-0.18165627782724847</v>
      </c>
    </row>
    <row r="12" spans="1:19" ht="13.5" thickBot="1" x14ac:dyDescent="0.25">
      <c r="A12" s="32" t="s">
        <v>8</v>
      </c>
      <c r="B12" s="30">
        <v>1884</v>
      </c>
      <c r="C12" s="30">
        <v>1668558.3163467243</v>
      </c>
      <c r="D12" s="31">
        <v>1311</v>
      </c>
      <c r="E12" s="20"/>
      <c r="F12" s="59" t="s">
        <v>8</v>
      </c>
      <c r="G12" s="79">
        <v>1797</v>
      </c>
      <c r="H12" s="79">
        <v>1401872.3514000832</v>
      </c>
      <c r="I12" s="80">
        <v>1261</v>
      </c>
      <c r="K12" s="8" t="s">
        <v>8</v>
      </c>
      <c r="L12" s="113">
        <v>4.8414023372287174E-2</v>
      </c>
      <c r="M12" s="113">
        <v>0.19023555509907553</v>
      </c>
      <c r="N12" s="115">
        <v>3.9651070578905712E-2</v>
      </c>
    </row>
    <row r="13" spans="1:19" ht="13.5" thickBot="1" x14ac:dyDescent="0.25">
      <c r="A13" s="32" t="s">
        <v>9</v>
      </c>
      <c r="B13" s="30">
        <v>3310</v>
      </c>
      <c r="C13" s="30">
        <v>1667234.3002899957</v>
      </c>
      <c r="D13" s="31">
        <v>2518</v>
      </c>
      <c r="E13" s="20"/>
      <c r="F13" s="59" t="s">
        <v>9</v>
      </c>
      <c r="G13" s="79">
        <v>2972</v>
      </c>
      <c r="H13" s="79">
        <v>2180860.3762400923</v>
      </c>
      <c r="I13" s="80">
        <v>2155</v>
      </c>
      <c r="K13" s="8" t="s">
        <v>9</v>
      </c>
      <c r="L13" s="113">
        <v>0.11372812920592201</v>
      </c>
      <c r="M13" s="113">
        <v>-0.23551534135147734</v>
      </c>
      <c r="N13" s="115">
        <v>0.16844547563805112</v>
      </c>
    </row>
    <row r="14" spans="1:19" ht="13.5" thickBot="1" x14ac:dyDescent="0.25">
      <c r="A14" s="32" t="s">
        <v>10</v>
      </c>
      <c r="B14" s="30">
        <v>1227</v>
      </c>
      <c r="C14" s="30">
        <v>1572446.1369207294</v>
      </c>
      <c r="D14" s="31">
        <v>612</v>
      </c>
      <c r="E14" s="20"/>
      <c r="F14" s="59" t="s">
        <v>10</v>
      </c>
      <c r="G14" s="79">
        <v>1257</v>
      </c>
      <c r="H14" s="79">
        <v>1340612.3398630139</v>
      </c>
      <c r="I14" s="80">
        <v>779</v>
      </c>
      <c r="K14" s="8" t="s">
        <v>10</v>
      </c>
      <c r="L14" s="113">
        <v>-2.3866348448687402E-2</v>
      </c>
      <c r="M14" s="113">
        <v>0.17293127190027557</v>
      </c>
      <c r="N14" s="115">
        <v>-0.21437740693196405</v>
      </c>
    </row>
    <row r="15" spans="1:19" ht="13.5" thickBot="1" x14ac:dyDescent="0.25">
      <c r="A15" s="32" t="s">
        <v>11</v>
      </c>
      <c r="B15" s="30">
        <v>4023</v>
      </c>
      <c r="C15" s="30">
        <v>3294165.9983802214</v>
      </c>
      <c r="D15" s="31">
        <v>3241</v>
      </c>
      <c r="E15" s="20"/>
      <c r="F15" s="59" t="s">
        <v>11</v>
      </c>
      <c r="G15" s="79">
        <v>4079</v>
      </c>
      <c r="H15" s="79">
        <v>2891783.9352263524</v>
      </c>
      <c r="I15" s="80">
        <v>2672</v>
      </c>
      <c r="K15" s="8" t="s">
        <v>11</v>
      </c>
      <c r="L15" s="113">
        <v>-1.3728855111546978E-2</v>
      </c>
      <c r="M15" s="113">
        <v>0.13914665554789196</v>
      </c>
      <c r="N15" s="115">
        <v>0.21294910179640714</v>
      </c>
    </row>
    <row r="16" spans="1:19" ht="13.5" thickBot="1" x14ac:dyDescent="0.25">
      <c r="A16" s="33" t="s">
        <v>12</v>
      </c>
      <c r="B16" s="34">
        <v>11877</v>
      </c>
      <c r="C16" s="34">
        <v>14742605.220726533</v>
      </c>
      <c r="D16" s="35">
        <v>6457</v>
      </c>
      <c r="E16" s="20"/>
      <c r="F16" s="60" t="s">
        <v>12</v>
      </c>
      <c r="G16" s="109">
        <v>8383</v>
      </c>
      <c r="H16" s="109">
        <v>8646983.705749847</v>
      </c>
      <c r="I16" s="110">
        <v>5097</v>
      </c>
      <c r="K16" s="9" t="s">
        <v>12</v>
      </c>
      <c r="L16" s="116">
        <v>0.41679589645711568</v>
      </c>
      <c r="M16" s="116">
        <v>0.70494194535412125</v>
      </c>
      <c r="N16" s="117">
        <v>0.26682362173827734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15029</v>
      </c>
      <c r="C18" s="89">
        <v>16419698.828368172</v>
      </c>
      <c r="D18" s="89">
        <v>11084</v>
      </c>
      <c r="E18" s="20"/>
      <c r="F18" s="65" t="s">
        <v>13</v>
      </c>
      <c r="G18" s="66">
        <v>12234</v>
      </c>
      <c r="H18" s="66">
        <v>12768816.998232082</v>
      </c>
      <c r="I18" s="67">
        <v>7977</v>
      </c>
      <c r="K18" s="107" t="s">
        <v>13</v>
      </c>
      <c r="L18" s="108">
        <v>0.22846166421448433</v>
      </c>
      <c r="M18" s="108">
        <v>0.2859216974165717</v>
      </c>
      <c r="N18" s="120">
        <v>0.38949479754293592</v>
      </c>
    </row>
    <row r="19" spans="1:19" ht="13.5" thickBot="1" x14ac:dyDescent="0.25">
      <c r="A19" s="38" t="s">
        <v>14</v>
      </c>
      <c r="B19" s="30">
        <v>920</v>
      </c>
      <c r="C19" s="30">
        <v>1819150.2994715364</v>
      </c>
      <c r="D19" s="31">
        <v>510</v>
      </c>
      <c r="E19" s="20"/>
      <c r="F19" s="68" t="s">
        <v>14</v>
      </c>
      <c r="G19" s="112">
        <v>694</v>
      </c>
      <c r="H19" s="112">
        <v>1309954.6885943268</v>
      </c>
      <c r="I19" s="152">
        <v>284</v>
      </c>
      <c r="K19" s="10" t="s">
        <v>14</v>
      </c>
      <c r="L19" s="113">
        <v>0.32564841498559072</v>
      </c>
      <c r="M19" s="113">
        <v>0.38871238471890357</v>
      </c>
      <c r="N19" s="115">
        <v>0.79577464788732399</v>
      </c>
    </row>
    <row r="20" spans="1:19" ht="13.5" thickBot="1" x14ac:dyDescent="0.25">
      <c r="A20" s="39" t="s">
        <v>15</v>
      </c>
      <c r="B20" s="30">
        <v>691</v>
      </c>
      <c r="C20" s="30">
        <v>659957.48218008224</v>
      </c>
      <c r="D20" s="31">
        <v>554</v>
      </c>
      <c r="E20" s="20"/>
      <c r="F20" s="68" t="s">
        <v>15</v>
      </c>
      <c r="G20" s="112">
        <v>833</v>
      </c>
      <c r="H20" s="112">
        <v>676927.57796467154</v>
      </c>
      <c r="I20" s="152">
        <v>618</v>
      </c>
      <c r="K20" s="11" t="s">
        <v>15</v>
      </c>
      <c r="L20" s="113">
        <v>-0.17046818727490998</v>
      </c>
      <c r="M20" s="113">
        <v>-2.5069292989382319E-2</v>
      </c>
      <c r="N20" s="115">
        <v>-0.1035598705501618</v>
      </c>
    </row>
    <row r="21" spans="1:19" ht="13.5" thickBot="1" x14ac:dyDescent="0.25">
      <c r="A21" s="40" t="s">
        <v>16</v>
      </c>
      <c r="B21" s="34">
        <v>13418</v>
      </c>
      <c r="C21" s="34">
        <v>13940591.046716552</v>
      </c>
      <c r="D21" s="35">
        <v>10020</v>
      </c>
      <c r="E21" s="20"/>
      <c r="F21" s="69" t="s">
        <v>16</v>
      </c>
      <c r="G21" s="155">
        <v>10707</v>
      </c>
      <c r="H21" s="155">
        <v>10781934.731673084</v>
      </c>
      <c r="I21" s="156">
        <v>7075</v>
      </c>
      <c r="K21" s="12" t="s">
        <v>16</v>
      </c>
      <c r="L21" s="118">
        <v>0.25319884187914443</v>
      </c>
      <c r="M21" s="118">
        <v>0.2929582114575946</v>
      </c>
      <c r="N21" s="119">
        <v>0.41625441696113064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4037</v>
      </c>
      <c r="C23" s="85">
        <v>5843198.7828149172</v>
      </c>
      <c r="D23" s="85">
        <v>2474</v>
      </c>
      <c r="E23" s="20"/>
      <c r="F23" s="54" t="s">
        <v>17</v>
      </c>
      <c r="G23" s="51">
        <v>3736</v>
      </c>
      <c r="H23" s="51">
        <v>5083342.7525417404</v>
      </c>
      <c r="I23" s="55">
        <v>2022</v>
      </c>
      <c r="K23" s="101" t="s">
        <v>17</v>
      </c>
      <c r="L23" s="99">
        <v>8.0567451820128477E-2</v>
      </c>
      <c r="M23" s="99">
        <v>0.14947959782826725</v>
      </c>
      <c r="N23" s="99">
        <v>0.22354104846686451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4037</v>
      </c>
      <c r="C24" s="34">
        <v>5843198.7828149172</v>
      </c>
      <c r="D24" s="35">
        <v>2474</v>
      </c>
      <c r="E24" s="20"/>
      <c r="F24" s="71" t="s">
        <v>18</v>
      </c>
      <c r="G24" s="61">
        <v>3736</v>
      </c>
      <c r="H24" s="61">
        <v>5083342.7525417404</v>
      </c>
      <c r="I24" s="62">
        <v>2022</v>
      </c>
      <c r="K24" s="13" t="s">
        <v>18</v>
      </c>
      <c r="L24" s="104">
        <v>8.0567451820128477E-2</v>
      </c>
      <c r="M24" s="104">
        <v>0.14947959782826725</v>
      </c>
      <c r="N24" s="105">
        <v>0.22354104846686451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1016</v>
      </c>
      <c r="C26" s="85">
        <v>647917.40152666613</v>
      </c>
      <c r="D26" s="85">
        <v>734</v>
      </c>
      <c r="E26" s="20"/>
      <c r="F26" s="50" t="s">
        <v>19</v>
      </c>
      <c r="G26" s="51">
        <v>1341</v>
      </c>
      <c r="H26" s="51">
        <v>630651.27018812636</v>
      </c>
      <c r="I26" s="55">
        <v>979</v>
      </c>
      <c r="K26" s="98" t="s">
        <v>19</v>
      </c>
      <c r="L26" s="99">
        <v>-0.24235645041014164</v>
      </c>
      <c r="M26" s="99">
        <v>2.7378255074931079E-2</v>
      </c>
      <c r="N26" s="99">
        <v>-0.25025536261491321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1016</v>
      </c>
      <c r="C27" s="34">
        <v>647917.40152666613</v>
      </c>
      <c r="D27" s="35">
        <v>734</v>
      </c>
      <c r="E27" s="20"/>
      <c r="F27" s="72" t="s">
        <v>20</v>
      </c>
      <c r="G27" s="61">
        <v>1341</v>
      </c>
      <c r="H27" s="61">
        <v>630651.27018812636</v>
      </c>
      <c r="I27" s="62">
        <v>979</v>
      </c>
      <c r="K27" s="14" t="s">
        <v>20</v>
      </c>
      <c r="L27" s="104">
        <v>-0.24235645041014164</v>
      </c>
      <c r="M27" s="104">
        <v>2.7378255074931079E-2</v>
      </c>
      <c r="N27" s="105">
        <v>-0.25025536261491321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5096</v>
      </c>
      <c r="C29" s="85">
        <v>3311000.91201811</v>
      </c>
      <c r="D29" s="85">
        <v>3729</v>
      </c>
      <c r="E29" s="20"/>
      <c r="F29" s="50" t="s">
        <v>21</v>
      </c>
      <c r="G29" s="51">
        <v>9160</v>
      </c>
      <c r="H29" s="51">
        <v>5214671.6592086358</v>
      </c>
      <c r="I29" s="55">
        <v>6042</v>
      </c>
      <c r="K29" s="98" t="s">
        <v>21</v>
      </c>
      <c r="L29" s="99">
        <v>-0.44366812227074237</v>
      </c>
      <c r="M29" s="99">
        <v>-0.36506051993298871</v>
      </c>
      <c r="N29" s="99">
        <v>-0.38282025819265142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2293</v>
      </c>
      <c r="C30" s="30">
        <v>1388038.039716935</v>
      </c>
      <c r="D30" s="31">
        <v>1765</v>
      </c>
      <c r="E30" s="20"/>
      <c r="F30" s="73" t="s">
        <v>22</v>
      </c>
      <c r="G30" s="57">
        <v>4426</v>
      </c>
      <c r="H30" s="57">
        <v>2480758.1693701041</v>
      </c>
      <c r="I30" s="58">
        <v>3033</v>
      </c>
      <c r="K30" s="15" t="s">
        <v>22</v>
      </c>
      <c r="L30" s="102">
        <v>-0.48192498870311795</v>
      </c>
      <c r="M30" s="102">
        <v>-0.44047829536347938</v>
      </c>
      <c r="N30" s="103">
        <v>-0.41806791955159905</v>
      </c>
    </row>
    <row r="31" spans="1:19" ht="13.5" thickBot="1" x14ac:dyDescent="0.25">
      <c r="A31" s="94" t="s">
        <v>23</v>
      </c>
      <c r="B31" s="34">
        <v>2803</v>
      </c>
      <c r="C31" s="34">
        <v>1922962.872301175</v>
      </c>
      <c r="D31" s="35">
        <v>1964</v>
      </c>
      <c r="E31" s="20"/>
      <c r="F31" s="73" t="s">
        <v>23</v>
      </c>
      <c r="G31" s="74">
        <v>4734</v>
      </c>
      <c r="H31" s="74">
        <v>2733913.4898385317</v>
      </c>
      <c r="I31" s="75">
        <v>3009</v>
      </c>
      <c r="K31" s="16" t="s">
        <v>23</v>
      </c>
      <c r="L31" s="104">
        <v>-0.40790029573299535</v>
      </c>
      <c r="M31" s="104">
        <v>-0.29662629068239188</v>
      </c>
      <c r="N31" s="105">
        <v>-0.34729145895646396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10751</v>
      </c>
      <c r="C33" s="85">
        <v>9317620.1028581001</v>
      </c>
      <c r="D33" s="85">
        <v>7755</v>
      </c>
      <c r="E33" s="20"/>
      <c r="F33" s="54" t="s">
        <v>24</v>
      </c>
      <c r="G33" s="51">
        <v>9372</v>
      </c>
      <c r="H33" s="51">
        <v>7165015.5072469395</v>
      </c>
      <c r="I33" s="55">
        <v>6459</v>
      </c>
      <c r="K33" s="101" t="s">
        <v>24</v>
      </c>
      <c r="L33" s="99">
        <v>0.14714041826717894</v>
      </c>
      <c r="M33" s="99">
        <v>0.3004326499271277</v>
      </c>
      <c r="N33" s="99">
        <v>0.20065025545750115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10751</v>
      </c>
      <c r="C34" s="34">
        <v>9317620.1028581001</v>
      </c>
      <c r="D34" s="35">
        <v>7755</v>
      </c>
      <c r="E34" s="20"/>
      <c r="F34" s="71" t="s">
        <v>25</v>
      </c>
      <c r="G34" s="61">
        <v>9372</v>
      </c>
      <c r="H34" s="61">
        <v>7165015.5072469395</v>
      </c>
      <c r="I34" s="62">
        <v>6459</v>
      </c>
      <c r="K34" s="13" t="s">
        <v>25</v>
      </c>
      <c r="L34" s="104">
        <v>0.14714041826717894</v>
      </c>
      <c r="M34" s="104">
        <v>0.3004326499271277</v>
      </c>
      <c r="N34" s="105">
        <v>0.20065025545750115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20330</v>
      </c>
      <c r="C36" s="85">
        <v>19053480.188055728</v>
      </c>
      <c r="D36" s="85">
        <v>14309</v>
      </c>
      <c r="E36" s="20"/>
      <c r="F36" s="50" t="s">
        <v>26</v>
      </c>
      <c r="G36" s="51">
        <v>13011</v>
      </c>
      <c r="H36" s="51">
        <v>13456802.665056344</v>
      </c>
      <c r="I36" s="55">
        <v>8315</v>
      </c>
      <c r="K36" s="98" t="s">
        <v>26</v>
      </c>
      <c r="L36" s="99">
        <v>0.56252401813849828</v>
      </c>
      <c r="M36" s="99">
        <v>0.41589950170945378</v>
      </c>
      <c r="N36" s="114">
        <v>0.72086590499098024</v>
      </c>
    </row>
    <row r="37" spans="1:19" ht="13.5" thickBot="1" x14ac:dyDescent="0.25">
      <c r="A37" s="38" t="s">
        <v>27</v>
      </c>
      <c r="B37" s="30">
        <v>1270</v>
      </c>
      <c r="C37" s="30">
        <v>1400541.1766540874</v>
      </c>
      <c r="D37" s="30">
        <v>871</v>
      </c>
      <c r="E37" s="20"/>
      <c r="F37" s="73" t="s">
        <v>27</v>
      </c>
      <c r="G37" s="79">
        <v>1106</v>
      </c>
      <c r="H37" s="79">
        <v>1060987.3229435929</v>
      </c>
      <c r="I37" s="80">
        <v>740</v>
      </c>
      <c r="K37" s="10" t="s">
        <v>27</v>
      </c>
      <c r="L37" s="102">
        <v>0.14828209764918632</v>
      </c>
      <c r="M37" s="102">
        <v>0.32003573121725859</v>
      </c>
      <c r="N37" s="103">
        <v>0.17702702702702711</v>
      </c>
    </row>
    <row r="38" spans="1:19" ht="13.5" thickBot="1" x14ac:dyDescent="0.25">
      <c r="A38" s="39" t="s">
        <v>28</v>
      </c>
      <c r="B38" s="30">
        <v>2217</v>
      </c>
      <c r="C38" s="30">
        <v>3115875.7767722039</v>
      </c>
      <c r="D38" s="30">
        <v>1118</v>
      </c>
      <c r="E38" s="20"/>
      <c r="F38" s="68" t="s">
        <v>28</v>
      </c>
      <c r="G38" s="79">
        <v>1695</v>
      </c>
      <c r="H38" s="79">
        <v>2282394.4625290134</v>
      </c>
      <c r="I38" s="80">
        <v>821</v>
      </c>
      <c r="K38" s="11" t="s">
        <v>28</v>
      </c>
      <c r="L38" s="113">
        <v>0.30796460176991158</v>
      </c>
      <c r="M38" s="113">
        <v>0.36517846845792334</v>
      </c>
      <c r="N38" s="115">
        <v>0.36175395858708881</v>
      </c>
    </row>
    <row r="39" spans="1:19" ht="13.5" thickBot="1" x14ac:dyDescent="0.25">
      <c r="A39" s="39" t="s">
        <v>29</v>
      </c>
      <c r="B39" s="30">
        <v>1326</v>
      </c>
      <c r="C39" s="30">
        <v>1442288.1247685684</v>
      </c>
      <c r="D39" s="30">
        <v>1010</v>
      </c>
      <c r="E39" s="20"/>
      <c r="F39" s="68" t="s">
        <v>29</v>
      </c>
      <c r="G39" s="79">
        <v>1235</v>
      </c>
      <c r="H39" s="79">
        <v>1464670.7486057645</v>
      </c>
      <c r="I39" s="80">
        <v>823</v>
      </c>
      <c r="K39" s="11" t="s">
        <v>29</v>
      </c>
      <c r="L39" s="113">
        <v>7.3684210526315796E-2</v>
      </c>
      <c r="M39" s="113">
        <v>-1.5281676007049549E-2</v>
      </c>
      <c r="N39" s="115">
        <v>0.22721749696233284</v>
      </c>
    </row>
    <row r="40" spans="1:19" ht="13.5" thickBot="1" x14ac:dyDescent="0.25">
      <c r="A40" s="39" t="s">
        <v>30</v>
      </c>
      <c r="B40" s="30">
        <v>9216</v>
      </c>
      <c r="C40" s="30">
        <v>7851820.0023780474</v>
      </c>
      <c r="D40" s="30">
        <v>7159</v>
      </c>
      <c r="E40" s="20"/>
      <c r="F40" s="68" t="s">
        <v>30</v>
      </c>
      <c r="G40" s="79">
        <v>4707</v>
      </c>
      <c r="H40" s="79">
        <v>4207246.6749487249</v>
      </c>
      <c r="I40" s="80">
        <v>3148</v>
      </c>
      <c r="K40" s="11" t="s">
        <v>30</v>
      </c>
      <c r="L40" s="113">
        <v>0.95793499043977048</v>
      </c>
      <c r="M40" s="113">
        <v>0.86626090861994443</v>
      </c>
      <c r="N40" s="115">
        <v>1.2741423125794156</v>
      </c>
    </row>
    <row r="41" spans="1:19" ht="13.5" thickBot="1" x14ac:dyDescent="0.25">
      <c r="A41" s="40" t="s">
        <v>31</v>
      </c>
      <c r="B41" s="34">
        <v>6301</v>
      </c>
      <c r="C41" s="34">
        <v>5242955.1074828198</v>
      </c>
      <c r="D41" s="35">
        <v>4151</v>
      </c>
      <c r="E41" s="20"/>
      <c r="F41" s="69" t="s">
        <v>31</v>
      </c>
      <c r="G41" s="79">
        <v>4268</v>
      </c>
      <c r="H41" s="79">
        <v>4441503.4560292466</v>
      </c>
      <c r="I41" s="80">
        <v>2783</v>
      </c>
      <c r="K41" s="12" t="s">
        <v>31</v>
      </c>
      <c r="L41" s="118">
        <v>0.47633552014995306</v>
      </c>
      <c r="M41" s="118">
        <v>0.18044602675376042</v>
      </c>
      <c r="N41" s="119">
        <v>0.49155587495508435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18662</v>
      </c>
      <c r="C43" s="85">
        <v>17834536.182023685</v>
      </c>
      <c r="D43" s="85">
        <v>14618</v>
      </c>
      <c r="E43" s="20"/>
      <c r="F43" s="50" t="s">
        <v>32</v>
      </c>
      <c r="G43" s="51">
        <v>18712</v>
      </c>
      <c r="H43" s="51">
        <v>17528248.383198455</v>
      </c>
      <c r="I43" s="55">
        <v>12853</v>
      </c>
      <c r="K43" s="98" t="s">
        <v>32</v>
      </c>
      <c r="L43" s="99">
        <v>-2.6720820863617156E-3</v>
      </c>
      <c r="M43" s="99">
        <v>1.7473953593607261E-2</v>
      </c>
      <c r="N43" s="99">
        <v>0.13732202598615117</v>
      </c>
    </row>
    <row r="44" spans="1:19" ht="13.5" thickBot="1" x14ac:dyDescent="0.25">
      <c r="A44" s="38" t="s">
        <v>33</v>
      </c>
      <c r="B44" s="30">
        <v>574</v>
      </c>
      <c r="C44" s="30">
        <v>240716.27780256004</v>
      </c>
      <c r="D44" s="31">
        <v>545</v>
      </c>
      <c r="E44" s="20"/>
      <c r="F44" s="76" t="s">
        <v>33</v>
      </c>
      <c r="G44" s="112">
        <v>657</v>
      </c>
      <c r="H44" s="112">
        <v>408231.17036219127</v>
      </c>
      <c r="I44" s="152">
        <v>540</v>
      </c>
      <c r="K44" s="10" t="s">
        <v>33</v>
      </c>
      <c r="L44" s="102">
        <v>-0.12633181126331816</v>
      </c>
      <c r="M44" s="102">
        <v>-0.41034321904182014</v>
      </c>
      <c r="N44" s="103">
        <v>9.2592592592593004E-3</v>
      </c>
    </row>
    <row r="45" spans="1:19" ht="13.5" thickBot="1" x14ac:dyDescent="0.25">
      <c r="A45" s="39" t="s">
        <v>34</v>
      </c>
      <c r="B45" s="30">
        <v>2785</v>
      </c>
      <c r="C45" s="30">
        <v>4070705.2820003866</v>
      </c>
      <c r="D45" s="31">
        <v>2020</v>
      </c>
      <c r="E45" s="20"/>
      <c r="F45" s="77" t="s">
        <v>34</v>
      </c>
      <c r="G45" s="112">
        <v>2844</v>
      </c>
      <c r="H45" s="112">
        <v>2779248.2326304982</v>
      </c>
      <c r="I45" s="152">
        <v>1779</v>
      </c>
      <c r="K45" s="11" t="s">
        <v>34</v>
      </c>
      <c r="L45" s="113">
        <v>-2.0745428973277025E-2</v>
      </c>
      <c r="M45" s="113">
        <v>0.46467855379278311</v>
      </c>
      <c r="N45" s="115">
        <v>0.13546936481169203</v>
      </c>
    </row>
    <row r="46" spans="1:19" ht="13.5" thickBot="1" x14ac:dyDescent="0.25">
      <c r="A46" s="39" t="s">
        <v>35</v>
      </c>
      <c r="B46" s="30">
        <v>1181</v>
      </c>
      <c r="C46" s="30">
        <v>1095204.2927515099</v>
      </c>
      <c r="D46" s="31">
        <v>845</v>
      </c>
      <c r="E46" s="20"/>
      <c r="F46" s="77" t="s">
        <v>35</v>
      </c>
      <c r="G46" s="112">
        <v>973</v>
      </c>
      <c r="H46" s="112">
        <v>731969.54673381709</v>
      </c>
      <c r="I46" s="152">
        <v>670</v>
      </c>
      <c r="K46" s="11" t="s">
        <v>35</v>
      </c>
      <c r="L46" s="113">
        <v>0.21377183967112035</v>
      </c>
      <c r="M46" s="113">
        <v>0.49624297573377629</v>
      </c>
      <c r="N46" s="115">
        <v>0.26119402985074625</v>
      </c>
    </row>
    <row r="47" spans="1:19" ht="13.5" thickBot="1" x14ac:dyDescent="0.25">
      <c r="A47" s="39" t="s">
        <v>36</v>
      </c>
      <c r="B47" s="30">
        <v>4462</v>
      </c>
      <c r="C47" s="30">
        <v>3938099.9968427937</v>
      </c>
      <c r="D47" s="31">
        <v>3560</v>
      </c>
      <c r="E47" s="20"/>
      <c r="F47" s="77" t="s">
        <v>36</v>
      </c>
      <c r="G47" s="112">
        <v>4319</v>
      </c>
      <c r="H47" s="112">
        <v>4805805.2974135457</v>
      </c>
      <c r="I47" s="152">
        <v>3023</v>
      </c>
      <c r="K47" s="11" t="s">
        <v>36</v>
      </c>
      <c r="L47" s="113">
        <v>3.3109516091687885E-2</v>
      </c>
      <c r="M47" s="113">
        <v>-0.18055356945853496</v>
      </c>
      <c r="N47" s="115">
        <v>0.17763810783989409</v>
      </c>
    </row>
    <row r="48" spans="1:19" ht="13.5" thickBot="1" x14ac:dyDescent="0.25">
      <c r="A48" s="39" t="s">
        <v>37</v>
      </c>
      <c r="B48" s="30">
        <v>1742</v>
      </c>
      <c r="C48" s="30">
        <v>2003754.6748980819</v>
      </c>
      <c r="D48" s="31">
        <v>1035</v>
      </c>
      <c r="E48" s="20"/>
      <c r="F48" s="77" t="s">
        <v>37</v>
      </c>
      <c r="G48" s="112">
        <v>1655</v>
      </c>
      <c r="H48" s="112">
        <v>1699388.0686233807</v>
      </c>
      <c r="I48" s="152">
        <v>910</v>
      </c>
      <c r="K48" s="11" t="s">
        <v>37</v>
      </c>
      <c r="L48" s="113">
        <v>5.2567975830815739E-2</v>
      </c>
      <c r="M48" s="113">
        <v>0.17910365024585517</v>
      </c>
      <c r="N48" s="115">
        <v>0.13736263736263732</v>
      </c>
    </row>
    <row r="49" spans="1:19" ht="13.5" thickBot="1" x14ac:dyDescent="0.25">
      <c r="A49" s="39" t="s">
        <v>38</v>
      </c>
      <c r="B49" s="30">
        <v>1890</v>
      </c>
      <c r="C49" s="30">
        <v>1412640.5082983065</v>
      </c>
      <c r="D49" s="31">
        <v>1659</v>
      </c>
      <c r="E49" s="20"/>
      <c r="F49" s="77" t="s">
        <v>38</v>
      </c>
      <c r="G49" s="112">
        <v>2054</v>
      </c>
      <c r="H49" s="112">
        <v>1519084.6553045393</v>
      </c>
      <c r="I49" s="152">
        <v>1681</v>
      </c>
      <c r="K49" s="11" t="s">
        <v>38</v>
      </c>
      <c r="L49" s="113">
        <v>-7.9844206426484932E-2</v>
      </c>
      <c r="M49" s="113">
        <v>-7.0071241016448349E-2</v>
      </c>
      <c r="N49" s="115">
        <v>-1.3087447947650155E-2</v>
      </c>
    </row>
    <row r="50" spans="1:19" ht="13.5" thickBot="1" x14ac:dyDescent="0.25">
      <c r="A50" s="39" t="s">
        <v>39</v>
      </c>
      <c r="B50" s="30">
        <v>646</v>
      </c>
      <c r="C50" s="30">
        <v>859980.66432391328</v>
      </c>
      <c r="D50" s="31">
        <v>457</v>
      </c>
      <c r="E50" s="20"/>
      <c r="F50" s="77" t="s">
        <v>39</v>
      </c>
      <c r="G50" s="112">
        <v>635</v>
      </c>
      <c r="H50" s="112">
        <v>875208.29530343041</v>
      </c>
      <c r="I50" s="152">
        <v>373</v>
      </c>
      <c r="K50" s="11" t="s">
        <v>39</v>
      </c>
      <c r="L50" s="113">
        <v>1.7322834645669305E-2</v>
      </c>
      <c r="M50" s="113">
        <v>-1.7398865003030783E-2</v>
      </c>
      <c r="N50" s="115">
        <v>0.22520107238605891</v>
      </c>
    </row>
    <row r="51" spans="1:19" ht="13.5" thickBot="1" x14ac:dyDescent="0.25">
      <c r="A51" s="39" t="s">
        <v>40</v>
      </c>
      <c r="B51" s="30">
        <v>4406</v>
      </c>
      <c r="C51" s="30">
        <v>3382887.6924388176</v>
      </c>
      <c r="D51" s="31">
        <v>3708</v>
      </c>
      <c r="E51" s="20"/>
      <c r="F51" s="77" t="s">
        <v>40</v>
      </c>
      <c r="G51" s="112">
        <v>4471</v>
      </c>
      <c r="H51" s="112">
        <v>3860648.7018128126</v>
      </c>
      <c r="I51" s="152">
        <v>2947</v>
      </c>
      <c r="K51" s="11" t="s">
        <v>40</v>
      </c>
      <c r="L51" s="113">
        <v>-1.4538134645493139E-2</v>
      </c>
      <c r="M51" s="113">
        <v>-0.12375148486047349</v>
      </c>
      <c r="N51" s="115">
        <v>0.25822870715982349</v>
      </c>
    </row>
    <row r="52" spans="1:19" ht="13.5" thickBot="1" x14ac:dyDescent="0.25">
      <c r="A52" s="40" t="s">
        <v>41</v>
      </c>
      <c r="B52" s="34">
        <v>976</v>
      </c>
      <c r="C52" s="34">
        <v>830546.7926673179</v>
      </c>
      <c r="D52" s="35">
        <v>789</v>
      </c>
      <c r="E52" s="20"/>
      <c r="F52" s="78" t="s">
        <v>41</v>
      </c>
      <c r="G52" s="155">
        <v>1104</v>
      </c>
      <c r="H52" s="155">
        <v>848664.41501423868</v>
      </c>
      <c r="I52" s="156">
        <v>930</v>
      </c>
      <c r="K52" s="12" t="s">
        <v>41</v>
      </c>
      <c r="L52" s="118">
        <v>-0.11594202898550721</v>
      </c>
      <c r="M52" s="118">
        <v>-2.1348394048802954E-2</v>
      </c>
      <c r="N52" s="119">
        <v>-0.15161290322580645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51473</v>
      </c>
      <c r="C54" s="85">
        <v>73868207.753104106</v>
      </c>
      <c r="D54" s="85">
        <v>30990</v>
      </c>
      <c r="E54" s="20"/>
      <c r="F54" s="50" t="s">
        <v>42</v>
      </c>
      <c r="G54" s="51">
        <v>51069</v>
      </c>
      <c r="H54" s="51">
        <v>61634193.036855064</v>
      </c>
      <c r="I54" s="55">
        <v>29125</v>
      </c>
      <c r="K54" s="98" t="s">
        <v>42</v>
      </c>
      <c r="L54" s="99">
        <v>7.9108656915154452E-3</v>
      </c>
      <c r="M54" s="99">
        <v>0.19849395462894326</v>
      </c>
      <c r="N54" s="99">
        <v>6.4034334763948486E-2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38549</v>
      </c>
      <c r="C55" s="30">
        <v>57507948.901105687</v>
      </c>
      <c r="D55" s="31">
        <v>22636</v>
      </c>
      <c r="E55" s="20"/>
      <c r="F55" s="73" t="s">
        <v>43</v>
      </c>
      <c r="G55" s="57">
        <v>40368</v>
      </c>
      <c r="H55" s="57">
        <v>49114488.441844948</v>
      </c>
      <c r="I55" s="58">
        <v>22696</v>
      </c>
      <c r="K55" s="10" t="s">
        <v>43</v>
      </c>
      <c r="L55" s="102">
        <v>-4.5060443915973081E-2</v>
      </c>
      <c r="M55" s="102">
        <v>0.17089581354795524</v>
      </c>
      <c r="N55" s="103">
        <v>-2.6436376454000987E-3</v>
      </c>
    </row>
    <row r="56" spans="1:19" ht="13.5" thickBot="1" x14ac:dyDescent="0.25">
      <c r="A56" s="39" t="s">
        <v>44</v>
      </c>
      <c r="B56" s="30">
        <v>3612</v>
      </c>
      <c r="C56" s="30">
        <v>4282256.109484395</v>
      </c>
      <c r="D56" s="31">
        <v>2638</v>
      </c>
      <c r="E56" s="20"/>
      <c r="F56" s="68" t="s">
        <v>44</v>
      </c>
      <c r="G56" s="79">
        <v>3063</v>
      </c>
      <c r="H56" s="79">
        <v>3384898.2619241998</v>
      </c>
      <c r="I56" s="80">
        <v>2138</v>
      </c>
      <c r="K56" s="11" t="s">
        <v>44</v>
      </c>
      <c r="L56" s="102">
        <v>0.17923604309500485</v>
      </c>
      <c r="M56" s="102">
        <v>0.26510629806937769</v>
      </c>
      <c r="N56" s="103">
        <v>0.23386342376052394</v>
      </c>
    </row>
    <row r="57" spans="1:19" ht="13.5" thickBot="1" x14ac:dyDescent="0.25">
      <c r="A57" s="39" t="s">
        <v>45</v>
      </c>
      <c r="B57" s="30">
        <v>1655</v>
      </c>
      <c r="C57" s="30">
        <v>2474489.8843830223</v>
      </c>
      <c r="D57" s="31">
        <v>782</v>
      </c>
      <c r="E57" s="20"/>
      <c r="F57" s="68" t="s">
        <v>45</v>
      </c>
      <c r="G57" s="79">
        <v>1678</v>
      </c>
      <c r="H57" s="79">
        <v>2250365.7855868661</v>
      </c>
      <c r="I57" s="80">
        <v>777</v>
      </c>
      <c r="K57" s="11" t="s">
        <v>45</v>
      </c>
      <c r="L57" s="102">
        <v>-1.3706793802145456E-2</v>
      </c>
      <c r="M57" s="102">
        <v>9.9594519358419564E-2</v>
      </c>
      <c r="N57" s="103">
        <v>6.4350064350064962E-3</v>
      </c>
    </row>
    <row r="58" spans="1:19" ht="13.5" thickBot="1" x14ac:dyDescent="0.25">
      <c r="A58" s="40" t="s">
        <v>46</v>
      </c>
      <c r="B58" s="34">
        <v>7657</v>
      </c>
      <c r="C58" s="34">
        <v>9603512.8581310045</v>
      </c>
      <c r="D58" s="35">
        <v>4934</v>
      </c>
      <c r="E58" s="20"/>
      <c r="F58" s="69" t="s">
        <v>46</v>
      </c>
      <c r="G58" s="74">
        <v>5960</v>
      </c>
      <c r="H58" s="74">
        <v>6884440.5474990532</v>
      </c>
      <c r="I58" s="75">
        <v>3514</v>
      </c>
      <c r="K58" s="12" t="s">
        <v>46</v>
      </c>
      <c r="L58" s="104">
        <v>0.28473154362416109</v>
      </c>
      <c r="M58" s="104">
        <v>0.39495908082461728</v>
      </c>
      <c r="N58" s="105">
        <v>0.40409789413773467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31011</v>
      </c>
      <c r="C60" s="85">
        <v>26246357.808513019</v>
      </c>
      <c r="D60" s="85">
        <v>23445</v>
      </c>
      <c r="E60" s="20"/>
      <c r="F60" s="50" t="s">
        <v>47</v>
      </c>
      <c r="G60" s="51">
        <v>27150</v>
      </c>
      <c r="H60" s="51">
        <v>21058027.340272032</v>
      </c>
      <c r="I60" s="55">
        <v>19799</v>
      </c>
      <c r="K60" s="98" t="s">
        <v>47</v>
      </c>
      <c r="L60" s="99">
        <v>0.14220994475138116</v>
      </c>
      <c r="M60" s="99">
        <v>0.24638254972338558</v>
      </c>
      <c r="N60" s="99">
        <v>0.18415071468255984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4989</v>
      </c>
      <c r="C61" s="30">
        <v>4154346.6594136902</v>
      </c>
      <c r="D61" s="31">
        <v>3542</v>
      </c>
      <c r="E61" s="20"/>
      <c r="F61" s="73" t="s">
        <v>48</v>
      </c>
      <c r="G61" s="57">
        <v>4811</v>
      </c>
      <c r="H61" s="57">
        <v>3726221.9624212072</v>
      </c>
      <c r="I61" s="58">
        <v>3372</v>
      </c>
      <c r="K61" s="10" t="s">
        <v>48</v>
      </c>
      <c r="L61" s="102">
        <v>3.6998545001039274E-2</v>
      </c>
      <c r="M61" s="102">
        <v>0.11489511395459062</v>
      </c>
      <c r="N61" s="103">
        <v>5.0415183867141167E-2</v>
      </c>
    </row>
    <row r="62" spans="1:19" ht="13.5" thickBot="1" x14ac:dyDescent="0.25">
      <c r="A62" s="39" t="s">
        <v>49</v>
      </c>
      <c r="B62" s="30">
        <v>2944</v>
      </c>
      <c r="C62" s="30">
        <v>4266380.0441734204</v>
      </c>
      <c r="D62" s="31">
        <v>999</v>
      </c>
      <c r="E62" s="20"/>
      <c r="F62" s="68" t="s">
        <v>49</v>
      </c>
      <c r="G62" s="79">
        <v>1985</v>
      </c>
      <c r="H62" s="79">
        <v>2595430.3571809158</v>
      </c>
      <c r="I62" s="80">
        <v>895</v>
      </c>
      <c r="K62" s="11" t="s">
        <v>49</v>
      </c>
      <c r="L62" s="102">
        <v>0.48312342569269529</v>
      </c>
      <c r="M62" s="102">
        <v>0.64380447827058762</v>
      </c>
      <c r="N62" s="103">
        <v>0.11620111731843585</v>
      </c>
    </row>
    <row r="63" spans="1:19" ht="13.5" thickBot="1" x14ac:dyDescent="0.25">
      <c r="A63" s="40" t="s">
        <v>50</v>
      </c>
      <c r="B63" s="34">
        <v>23078</v>
      </c>
      <c r="C63" s="34">
        <v>17825631.104925908</v>
      </c>
      <c r="D63" s="35">
        <v>18904</v>
      </c>
      <c r="E63" s="20"/>
      <c r="F63" s="69" t="s">
        <v>50</v>
      </c>
      <c r="G63" s="74">
        <v>20354</v>
      </c>
      <c r="H63" s="74">
        <v>14736375.020669907</v>
      </c>
      <c r="I63" s="75">
        <v>15532</v>
      </c>
      <c r="K63" s="12" t="s">
        <v>50</v>
      </c>
      <c r="L63" s="104">
        <v>0.13383118797287996</v>
      </c>
      <c r="M63" s="104">
        <v>0.20963473581005299</v>
      </c>
      <c r="N63" s="105">
        <v>0.21710018027298483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3130</v>
      </c>
      <c r="C65" s="85">
        <v>4242847.0406861147</v>
      </c>
      <c r="D65" s="85">
        <v>1041</v>
      </c>
      <c r="E65" s="20"/>
      <c r="F65" s="50" t="s">
        <v>51</v>
      </c>
      <c r="G65" s="51">
        <v>1935</v>
      </c>
      <c r="H65" s="51">
        <v>2557822.105536283</v>
      </c>
      <c r="I65" s="55">
        <v>779</v>
      </c>
      <c r="K65" s="98" t="s">
        <v>51</v>
      </c>
      <c r="L65" s="99">
        <v>0.61757105943152446</v>
      </c>
      <c r="M65" s="99">
        <v>0.65877331011514695</v>
      </c>
      <c r="N65" s="99">
        <v>0.33632862644415917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2235</v>
      </c>
      <c r="C66" s="30">
        <v>2924233.7109054551</v>
      </c>
      <c r="D66" s="31">
        <v>651</v>
      </c>
      <c r="E66" s="20"/>
      <c r="F66" s="73" t="s">
        <v>52</v>
      </c>
      <c r="G66" s="57">
        <v>1227</v>
      </c>
      <c r="H66" s="57">
        <v>1580001.3751996013</v>
      </c>
      <c r="I66" s="58">
        <v>472</v>
      </c>
      <c r="K66" s="10" t="s">
        <v>52</v>
      </c>
      <c r="L66" s="102">
        <v>0.82151589242053791</v>
      </c>
      <c r="M66" s="102">
        <v>0.85077921880671603</v>
      </c>
      <c r="N66" s="103">
        <v>0.37923728813559321</v>
      </c>
    </row>
    <row r="67" spans="1:19" ht="13.5" thickBot="1" x14ac:dyDescent="0.25">
      <c r="A67" s="40" t="s">
        <v>53</v>
      </c>
      <c r="B67" s="34">
        <v>895</v>
      </c>
      <c r="C67" s="34">
        <v>1318613.3297806599</v>
      </c>
      <c r="D67" s="35">
        <v>390</v>
      </c>
      <c r="E67" s="20"/>
      <c r="F67" s="69" t="s">
        <v>53</v>
      </c>
      <c r="G67" s="74">
        <v>708</v>
      </c>
      <c r="H67" s="74">
        <v>977820.73033668194</v>
      </c>
      <c r="I67" s="75">
        <v>307</v>
      </c>
      <c r="K67" s="12" t="s">
        <v>53</v>
      </c>
      <c r="L67" s="104">
        <v>0.26412429378531077</v>
      </c>
      <c r="M67" s="104">
        <v>0.34852257563268951</v>
      </c>
      <c r="N67" s="105">
        <v>0.27035830618892498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14409</v>
      </c>
      <c r="C69" s="85">
        <v>12685175.48544471</v>
      </c>
      <c r="D69" s="85">
        <v>10607</v>
      </c>
      <c r="E69" s="20"/>
      <c r="F69" s="50" t="s">
        <v>54</v>
      </c>
      <c r="G69" s="51">
        <v>14815</v>
      </c>
      <c r="H69" s="51">
        <v>13133285.588157255</v>
      </c>
      <c r="I69" s="55">
        <v>8902</v>
      </c>
      <c r="K69" s="98" t="s">
        <v>54</v>
      </c>
      <c r="L69" s="99">
        <v>-2.7404657441781999E-2</v>
      </c>
      <c r="M69" s="99">
        <v>-3.4120182623350703E-2</v>
      </c>
      <c r="N69" s="99">
        <v>0.19152999325994169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5427</v>
      </c>
      <c r="C70" s="30">
        <v>4286231.1828292655</v>
      </c>
      <c r="D70" s="31">
        <v>3802</v>
      </c>
      <c r="E70" s="20"/>
      <c r="F70" s="73" t="s">
        <v>55</v>
      </c>
      <c r="G70" s="57">
        <v>5778</v>
      </c>
      <c r="H70" s="57">
        <v>4823634.9561174195</v>
      </c>
      <c r="I70" s="58">
        <v>3637</v>
      </c>
      <c r="K70" s="10" t="s">
        <v>55</v>
      </c>
      <c r="L70" s="102">
        <v>-6.074766355140182E-2</v>
      </c>
      <c r="M70" s="102">
        <v>-0.11141053959869185</v>
      </c>
      <c r="N70" s="103">
        <v>4.5367060764366141E-2</v>
      </c>
    </row>
    <row r="71" spans="1:19" ht="13.5" thickBot="1" x14ac:dyDescent="0.25">
      <c r="A71" s="39" t="s">
        <v>56</v>
      </c>
      <c r="B71" s="30">
        <v>1071</v>
      </c>
      <c r="C71" s="30">
        <v>849415.51558949763</v>
      </c>
      <c r="D71" s="31">
        <v>876</v>
      </c>
      <c r="E71" s="20"/>
      <c r="F71" s="68" t="s">
        <v>56</v>
      </c>
      <c r="G71" s="79">
        <v>1049</v>
      </c>
      <c r="H71" s="79">
        <v>829383.98796787509</v>
      </c>
      <c r="I71" s="80">
        <v>600</v>
      </c>
      <c r="K71" s="11" t="s">
        <v>56</v>
      </c>
      <c r="L71" s="102">
        <v>2.0972354623450817E-2</v>
      </c>
      <c r="M71" s="102">
        <v>2.4152296056140443E-2</v>
      </c>
      <c r="N71" s="103">
        <v>0.45999999999999996</v>
      </c>
    </row>
    <row r="72" spans="1:19" ht="13.5" thickBot="1" x14ac:dyDescent="0.25">
      <c r="A72" s="39" t="s">
        <v>57</v>
      </c>
      <c r="B72" s="30">
        <v>1284</v>
      </c>
      <c r="C72" s="30">
        <v>1156036.221585671</v>
      </c>
      <c r="D72" s="31">
        <v>1046</v>
      </c>
      <c r="E72" s="20"/>
      <c r="F72" s="68" t="s">
        <v>57</v>
      </c>
      <c r="G72" s="79">
        <v>973</v>
      </c>
      <c r="H72" s="79">
        <v>785387.99109414709</v>
      </c>
      <c r="I72" s="80">
        <v>466</v>
      </c>
      <c r="K72" s="11" t="s">
        <v>57</v>
      </c>
      <c r="L72" s="102">
        <v>0.31963001027749227</v>
      </c>
      <c r="M72" s="102">
        <v>0.4719300965821529</v>
      </c>
      <c r="N72" s="103">
        <v>1.244635193133047</v>
      </c>
    </row>
    <row r="73" spans="1:19" ht="13.5" thickBot="1" x14ac:dyDescent="0.25">
      <c r="A73" s="40" t="s">
        <v>58</v>
      </c>
      <c r="B73" s="34">
        <v>6627</v>
      </c>
      <c r="C73" s="34">
        <v>6393492.5654402738</v>
      </c>
      <c r="D73" s="35">
        <v>4883</v>
      </c>
      <c r="E73" s="20"/>
      <c r="F73" s="69" t="s">
        <v>58</v>
      </c>
      <c r="G73" s="74">
        <v>7015</v>
      </c>
      <c r="H73" s="74">
        <v>6694878.652977813</v>
      </c>
      <c r="I73" s="75">
        <v>4199</v>
      </c>
      <c r="K73" s="12" t="s">
        <v>58</v>
      </c>
      <c r="L73" s="104">
        <v>-5.5310049893086188E-2</v>
      </c>
      <c r="M73" s="104">
        <v>-4.5017408553549521E-2</v>
      </c>
      <c r="N73" s="105">
        <v>0.16289592760181004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40955</v>
      </c>
      <c r="C75" s="85">
        <v>47473245.913178027</v>
      </c>
      <c r="D75" s="85">
        <v>26444</v>
      </c>
      <c r="E75" s="20"/>
      <c r="F75" s="50" t="s">
        <v>59</v>
      </c>
      <c r="G75" s="51">
        <v>39348</v>
      </c>
      <c r="H75" s="51">
        <v>44307691.213735744</v>
      </c>
      <c r="I75" s="55">
        <v>23129</v>
      </c>
      <c r="K75" s="98" t="s">
        <v>59</v>
      </c>
      <c r="L75" s="99">
        <v>4.0840703466503925E-2</v>
      </c>
      <c r="M75" s="99">
        <v>7.1444812688884474E-2</v>
      </c>
      <c r="N75" s="99">
        <v>0.14332655973020891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40955</v>
      </c>
      <c r="C76" s="34">
        <v>47473245.913178027</v>
      </c>
      <c r="D76" s="35">
        <v>26444</v>
      </c>
      <c r="E76" s="20"/>
      <c r="F76" s="72" t="s">
        <v>60</v>
      </c>
      <c r="G76" s="61">
        <v>39348</v>
      </c>
      <c r="H76" s="61">
        <v>44307691.213735744</v>
      </c>
      <c r="I76" s="62">
        <v>23129</v>
      </c>
      <c r="K76" s="14" t="s">
        <v>60</v>
      </c>
      <c r="L76" s="104">
        <v>4.0840703466503925E-2</v>
      </c>
      <c r="M76" s="104">
        <v>7.1444812688884474E-2</v>
      </c>
      <c r="N76" s="105">
        <v>0.14332655973020891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23563</v>
      </c>
      <c r="C78" s="85">
        <v>19359030.891935416</v>
      </c>
      <c r="D78" s="85">
        <v>13976</v>
      </c>
      <c r="E78" s="20"/>
      <c r="F78" s="50" t="s">
        <v>61</v>
      </c>
      <c r="G78" s="51">
        <v>24924</v>
      </c>
      <c r="H78" s="51">
        <v>19951783.980340898</v>
      </c>
      <c r="I78" s="55">
        <v>14692</v>
      </c>
      <c r="K78" s="98" t="s">
        <v>61</v>
      </c>
      <c r="L78" s="99">
        <v>-5.4606002246830321E-2</v>
      </c>
      <c r="M78" s="99">
        <v>-2.9709277575856841E-2</v>
      </c>
      <c r="N78" s="99">
        <v>-4.8734004900626182E-2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23563</v>
      </c>
      <c r="C79" s="34">
        <v>19359030.891935416</v>
      </c>
      <c r="D79" s="35">
        <v>13976</v>
      </c>
      <c r="E79" s="20"/>
      <c r="F79" s="72" t="s">
        <v>62</v>
      </c>
      <c r="G79" s="61">
        <v>24924</v>
      </c>
      <c r="H79" s="61">
        <v>19951783.980340898</v>
      </c>
      <c r="I79" s="62">
        <v>14692</v>
      </c>
      <c r="K79" s="14" t="s">
        <v>62</v>
      </c>
      <c r="L79" s="104">
        <v>-5.4606002246830321E-2</v>
      </c>
      <c r="M79" s="104">
        <v>-2.9709277575856841E-2</v>
      </c>
      <c r="N79" s="105">
        <v>-4.8734004900626182E-2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7038</v>
      </c>
      <c r="C81" s="85">
        <v>7865309.8781265374</v>
      </c>
      <c r="D81" s="85">
        <v>5454</v>
      </c>
      <c r="E81" s="20"/>
      <c r="F81" s="50" t="s">
        <v>63</v>
      </c>
      <c r="G81" s="51">
        <v>6834</v>
      </c>
      <c r="H81" s="51">
        <v>7682466.8428871529</v>
      </c>
      <c r="I81" s="55">
        <v>4756</v>
      </c>
      <c r="K81" s="98" t="s">
        <v>63</v>
      </c>
      <c r="L81" s="99">
        <v>2.9850746268656803E-2</v>
      </c>
      <c r="M81" s="99">
        <v>2.3800042223243834E-2</v>
      </c>
      <c r="N81" s="99">
        <v>0.14676198486122782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7038</v>
      </c>
      <c r="C82" s="34">
        <v>7865309.8781265374</v>
      </c>
      <c r="D82" s="35">
        <v>5454</v>
      </c>
      <c r="E82" s="20"/>
      <c r="F82" s="72" t="s">
        <v>64</v>
      </c>
      <c r="G82" s="61">
        <v>6834</v>
      </c>
      <c r="H82" s="61">
        <v>7682466.8428871529</v>
      </c>
      <c r="I82" s="62">
        <v>4756</v>
      </c>
      <c r="K82" s="14" t="s">
        <v>64</v>
      </c>
      <c r="L82" s="104">
        <v>2.9850746268656803E-2</v>
      </c>
      <c r="M82" s="104">
        <v>2.3800042223243834E-2</v>
      </c>
      <c r="N82" s="105">
        <v>0.14676198486122782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12655</v>
      </c>
      <c r="C84" s="85">
        <v>14034213.52816413</v>
      </c>
      <c r="D84" s="85">
        <v>10049</v>
      </c>
      <c r="E84" s="20"/>
      <c r="F84" s="50" t="s">
        <v>65</v>
      </c>
      <c r="G84" s="51">
        <v>11659</v>
      </c>
      <c r="H84" s="51">
        <v>11629620.817244489</v>
      </c>
      <c r="I84" s="55">
        <v>8487</v>
      </c>
      <c r="K84" s="98" t="s">
        <v>65</v>
      </c>
      <c r="L84" s="99">
        <v>8.5427566686679723E-2</v>
      </c>
      <c r="M84" s="99">
        <v>0.20676449806120023</v>
      </c>
      <c r="N84" s="99">
        <v>0.18404618828796981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3512</v>
      </c>
      <c r="C85" s="30">
        <v>3401067.2330611148</v>
      </c>
      <c r="D85" s="31">
        <v>2820</v>
      </c>
      <c r="E85" s="20"/>
      <c r="F85" s="73" t="s">
        <v>66</v>
      </c>
      <c r="G85" s="57">
        <v>3137</v>
      </c>
      <c r="H85" s="57">
        <v>3204857.1375428122</v>
      </c>
      <c r="I85" s="58">
        <v>2125</v>
      </c>
      <c r="K85" s="10" t="s">
        <v>66</v>
      </c>
      <c r="L85" s="102">
        <v>0.11954096270321957</v>
      </c>
      <c r="M85" s="102">
        <v>6.1222727596756066E-2</v>
      </c>
      <c r="N85" s="103">
        <v>0.32705882352941185</v>
      </c>
    </row>
    <row r="86" spans="1:19" ht="13.5" thickBot="1" x14ac:dyDescent="0.25">
      <c r="A86" s="39" t="s">
        <v>67</v>
      </c>
      <c r="B86" s="30">
        <v>2194</v>
      </c>
      <c r="C86" s="30">
        <v>2617075.6103889979</v>
      </c>
      <c r="D86" s="31">
        <v>1777</v>
      </c>
      <c r="E86" s="20"/>
      <c r="F86" s="68" t="s">
        <v>67</v>
      </c>
      <c r="G86" s="79">
        <v>1715</v>
      </c>
      <c r="H86" s="79">
        <v>1991248.7158766103</v>
      </c>
      <c r="I86" s="80">
        <v>1292</v>
      </c>
      <c r="K86" s="11" t="s">
        <v>67</v>
      </c>
      <c r="L86" s="102">
        <v>0.27930029154518943</v>
      </c>
      <c r="M86" s="102">
        <v>0.31428866194491389</v>
      </c>
      <c r="N86" s="103">
        <v>0.37538699690402466</v>
      </c>
    </row>
    <row r="87" spans="1:19" ht="13.5" thickBot="1" x14ac:dyDescent="0.25">
      <c r="A87" s="40" t="s">
        <v>68</v>
      </c>
      <c r="B87" s="34">
        <v>6949</v>
      </c>
      <c r="C87" s="34">
        <v>8016070.6847140174</v>
      </c>
      <c r="D87" s="35">
        <v>5452</v>
      </c>
      <c r="E87" s="20"/>
      <c r="F87" s="69" t="s">
        <v>68</v>
      </c>
      <c r="G87" s="74">
        <v>6807</v>
      </c>
      <c r="H87" s="74">
        <v>6433514.9638250656</v>
      </c>
      <c r="I87" s="75">
        <v>5070</v>
      </c>
      <c r="K87" s="12" t="s">
        <v>68</v>
      </c>
      <c r="L87" s="104">
        <v>2.0860878507418912E-2</v>
      </c>
      <c r="M87" s="104">
        <v>0.24598617237816112</v>
      </c>
      <c r="N87" s="105">
        <v>7.5345167652860034E-2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2205</v>
      </c>
      <c r="C89" s="85">
        <v>2325292.0723293107</v>
      </c>
      <c r="D89" s="85">
        <v>1730</v>
      </c>
      <c r="E89" s="20"/>
      <c r="F89" s="54" t="s">
        <v>69</v>
      </c>
      <c r="G89" s="51">
        <v>2542</v>
      </c>
      <c r="H89" s="51">
        <v>2553854.903756795</v>
      </c>
      <c r="I89" s="55">
        <v>1855</v>
      </c>
      <c r="K89" s="101" t="s">
        <v>69</v>
      </c>
      <c r="L89" s="99">
        <v>-0.13257277734067663</v>
      </c>
      <c r="M89" s="99">
        <v>-8.949718760108949E-2</v>
      </c>
      <c r="N89" s="99">
        <v>-6.7385444743935263E-2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2205</v>
      </c>
      <c r="C90" s="34">
        <v>2325292.0723293107</v>
      </c>
      <c r="D90" s="35">
        <v>1730</v>
      </c>
      <c r="E90" s="20"/>
      <c r="F90" s="71" t="s">
        <v>70</v>
      </c>
      <c r="G90" s="61">
        <v>2542</v>
      </c>
      <c r="H90" s="61">
        <v>2553854.903756795</v>
      </c>
      <c r="I90" s="62">
        <v>1855</v>
      </c>
      <c r="K90" s="13" t="s">
        <v>70</v>
      </c>
      <c r="L90" s="104">
        <v>-0.13257277734067663</v>
      </c>
      <c r="M90" s="104">
        <v>-8.949718760108949E-2</v>
      </c>
      <c r="N90" s="105">
        <v>-6.7385444743935263E-2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/>
  </sheetPr>
  <dimension ref="A1:T92"/>
  <sheetViews>
    <sheetView zoomScale="85" zoomScaleNormal="85" workbookViewId="0">
      <selection activeCell="B6" sqref="B6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6" t="s">
        <v>76</v>
      </c>
      <c r="L1" s="176"/>
      <c r="M1" s="44" t="s">
        <v>74</v>
      </c>
      <c r="N1" s="1"/>
    </row>
    <row r="2" spans="1:18" x14ac:dyDescent="0.2">
      <c r="A2" s="25" t="s">
        <v>80</v>
      </c>
      <c r="B2" s="26" t="s">
        <v>100</v>
      </c>
      <c r="C2" s="25"/>
      <c r="D2" s="25"/>
      <c r="F2" s="44" t="str">
        <f>A2</f>
        <v xml:space="preserve"> TRIMESTRAL</v>
      </c>
      <c r="G2" s="45" t="s">
        <v>98</v>
      </c>
      <c r="K2" s="1" t="str">
        <f>F2</f>
        <v xml:space="preserve"> TRIMESTRAL</v>
      </c>
      <c r="L2" s="3"/>
      <c r="M2" s="1" t="s">
        <v>101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123"/>
      <c r="C5" s="123"/>
      <c r="D5" s="123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871844</v>
      </c>
      <c r="C6" s="85">
        <v>897574315.31173265</v>
      </c>
      <c r="D6" s="85">
        <v>592739</v>
      </c>
      <c r="E6" s="20"/>
      <c r="F6" s="50" t="s">
        <v>1</v>
      </c>
      <c r="G6" s="51">
        <v>896121</v>
      </c>
      <c r="H6" s="51">
        <v>874193503.64801574</v>
      </c>
      <c r="I6" s="51">
        <v>613970</v>
      </c>
      <c r="K6" s="98" t="s">
        <v>1</v>
      </c>
      <c r="L6" s="99">
        <v>-2.7091207548980534E-2</v>
      </c>
      <c r="M6" s="99">
        <v>2.6745579286677978E-2</v>
      </c>
      <c r="N6" s="99">
        <v>-3.4579865465739323E-2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37"/>
      <c r="E7" s="20"/>
      <c r="F7" s="52"/>
      <c r="G7" s="37"/>
      <c r="H7" s="37"/>
      <c r="I7" s="37"/>
      <c r="L7" s="100"/>
      <c r="M7" s="100"/>
      <c r="N7" s="100"/>
    </row>
    <row r="8" spans="1:18" ht="13.5" thickBot="1" x14ac:dyDescent="0.25">
      <c r="A8" s="86" t="s">
        <v>4</v>
      </c>
      <c r="B8" s="87">
        <v>102837</v>
      </c>
      <c r="C8" s="87">
        <v>92528310.456147686</v>
      </c>
      <c r="D8" s="87">
        <v>68569</v>
      </c>
      <c r="E8" s="20"/>
      <c r="F8" s="54" t="s">
        <v>4</v>
      </c>
      <c r="G8" s="51">
        <v>96037</v>
      </c>
      <c r="H8" s="51">
        <v>74863568.056126818</v>
      </c>
      <c r="I8" s="55">
        <v>67690</v>
      </c>
      <c r="K8" s="101" t="s">
        <v>4</v>
      </c>
      <c r="L8" s="99">
        <v>7.0806043504066052E-2</v>
      </c>
      <c r="M8" s="99">
        <v>0.23595913017099623</v>
      </c>
      <c r="N8" s="99">
        <v>1.2985669966021574E-2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7727</v>
      </c>
      <c r="C9" s="30">
        <v>6681377.7372044092</v>
      </c>
      <c r="D9" s="31">
        <v>3691</v>
      </c>
      <c r="E9" s="21"/>
      <c r="F9" s="56" t="s">
        <v>5</v>
      </c>
      <c r="G9" s="57">
        <v>7405</v>
      </c>
      <c r="H9" s="57">
        <v>6106794.4910254683</v>
      </c>
      <c r="I9" s="58">
        <v>3675</v>
      </c>
      <c r="K9" s="7" t="s">
        <v>5</v>
      </c>
      <c r="L9" s="102">
        <v>4.3484132343011517E-2</v>
      </c>
      <c r="M9" s="102">
        <v>9.4089173464629861E-2</v>
      </c>
      <c r="N9" s="102">
        <v>4.3537414965986176E-3</v>
      </c>
    </row>
    <row r="10" spans="1:18" ht="13.5" thickBot="1" x14ac:dyDescent="0.25">
      <c r="A10" s="32" t="s">
        <v>6</v>
      </c>
      <c r="B10" s="30">
        <v>22796</v>
      </c>
      <c r="C10" s="30">
        <v>13818906.469058782</v>
      </c>
      <c r="D10" s="31">
        <v>19497</v>
      </c>
      <c r="E10" s="20"/>
      <c r="F10" s="59" t="s">
        <v>6</v>
      </c>
      <c r="G10" s="79">
        <v>21590</v>
      </c>
      <c r="H10" s="79">
        <v>12612465.332540777</v>
      </c>
      <c r="I10" s="80">
        <v>18490</v>
      </c>
      <c r="K10" s="8" t="s">
        <v>6</v>
      </c>
      <c r="L10" s="113">
        <v>5.5859194071329332E-2</v>
      </c>
      <c r="M10" s="113">
        <v>9.5654664231688891E-2</v>
      </c>
      <c r="N10" s="115">
        <v>5.4461871281773933E-2</v>
      </c>
    </row>
    <row r="11" spans="1:18" ht="13.5" thickBot="1" x14ac:dyDescent="0.25">
      <c r="A11" s="32" t="s">
        <v>7</v>
      </c>
      <c r="B11" s="30">
        <v>4893</v>
      </c>
      <c r="C11" s="30">
        <v>4859522.2333986536</v>
      </c>
      <c r="D11" s="31">
        <v>3082</v>
      </c>
      <c r="E11" s="20"/>
      <c r="F11" s="59" t="s">
        <v>7</v>
      </c>
      <c r="G11" s="79">
        <v>6435</v>
      </c>
      <c r="H11" s="79">
        <v>5692331.2849728866</v>
      </c>
      <c r="I11" s="80">
        <v>4259</v>
      </c>
      <c r="K11" s="8" t="s">
        <v>7</v>
      </c>
      <c r="L11" s="113">
        <v>-0.23962703962703957</v>
      </c>
      <c r="M11" s="113">
        <v>-0.14630368646546543</v>
      </c>
      <c r="N11" s="115">
        <v>-0.27635595210143227</v>
      </c>
    </row>
    <row r="12" spans="1:18" ht="13.5" thickBot="1" x14ac:dyDescent="0.25">
      <c r="A12" s="32" t="s">
        <v>8</v>
      </c>
      <c r="B12" s="30">
        <v>5465</v>
      </c>
      <c r="C12" s="30">
        <v>4787013.5409273487</v>
      </c>
      <c r="D12" s="31">
        <v>3777</v>
      </c>
      <c r="E12" s="20"/>
      <c r="F12" s="59" t="s">
        <v>8</v>
      </c>
      <c r="G12" s="79">
        <v>5765</v>
      </c>
      <c r="H12" s="79">
        <v>4466971.0903672278</v>
      </c>
      <c r="I12" s="80">
        <v>4215</v>
      </c>
      <c r="K12" s="8" t="s">
        <v>8</v>
      </c>
      <c r="L12" s="113">
        <v>-5.203816131830008E-2</v>
      </c>
      <c r="M12" s="113">
        <v>7.1646411871855387E-2</v>
      </c>
      <c r="N12" s="115">
        <v>-0.103914590747331</v>
      </c>
    </row>
    <row r="13" spans="1:18" ht="13.5" thickBot="1" x14ac:dyDescent="0.25">
      <c r="A13" s="32" t="s">
        <v>9</v>
      </c>
      <c r="B13" s="30">
        <v>9033</v>
      </c>
      <c r="C13" s="30">
        <v>4478495.1807216415</v>
      </c>
      <c r="D13" s="31">
        <v>6911</v>
      </c>
      <c r="E13" s="20"/>
      <c r="F13" s="59" t="s">
        <v>9</v>
      </c>
      <c r="G13" s="79">
        <v>8933</v>
      </c>
      <c r="H13" s="79">
        <v>4866426.1622412847</v>
      </c>
      <c r="I13" s="80">
        <v>6630</v>
      </c>
      <c r="K13" s="8" t="s">
        <v>9</v>
      </c>
      <c r="L13" s="113">
        <v>1.1194447554013109E-2</v>
      </c>
      <c r="M13" s="113">
        <v>-7.9715784969596082E-2</v>
      </c>
      <c r="N13" s="115">
        <v>4.2383107088989513E-2</v>
      </c>
    </row>
    <row r="14" spans="1:18" ht="13.5" thickBot="1" x14ac:dyDescent="0.25">
      <c r="A14" s="32" t="s">
        <v>10</v>
      </c>
      <c r="B14" s="30">
        <v>4056</v>
      </c>
      <c r="C14" s="30">
        <v>4984355.0874553872</v>
      </c>
      <c r="D14" s="31">
        <v>2212</v>
      </c>
      <c r="E14" s="20"/>
      <c r="F14" s="59" t="s">
        <v>10</v>
      </c>
      <c r="G14" s="79">
        <v>3821</v>
      </c>
      <c r="H14" s="79">
        <v>4360616.1532354672</v>
      </c>
      <c r="I14" s="80">
        <v>2512</v>
      </c>
      <c r="K14" s="8" t="s">
        <v>10</v>
      </c>
      <c r="L14" s="113">
        <v>6.1502224548547479E-2</v>
      </c>
      <c r="M14" s="113">
        <v>0.14303917435088187</v>
      </c>
      <c r="N14" s="115">
        <v>-0.11942675159235672</v>
      </c>
    </row>
    <row r="15" spans="1:18" ht="13.5" thickBot="1" x14ac:dyDescent="0.25">
      <c r="A15" s="32" t="s">
        <v>11</v>
      </c>
      <c r="B15" s="30">
        <v>11949</v>
      </c>
      <c r="C15" s="30">
        <v>9317598.7079783976</v>
      </c>
      <c r="D15" s="31">
        <v>9080</v>
      </c>
      <c r="E15" s="20"/>
      <c r="F15" s="59" t="s">
        <v>11</v>
      </c>
      <c r="G15" s="79">
        <v>13699</v>
      </c>
      <c r="H15" s="79">
        <v>10176445.858752728</v>
      </c>
      <c r="I15" s="80">
        <v>9189</v>
      </c>
      <c r="K15" s="8" t="s">
        <v>11</v>
      </c>
      <c r="L15" s="113">
        <v>-0.12774655084312725</v>
      </c>
      <c r="M15" s="113">
        <v>-8.4395589844920016E-2</v>
      </c>
      <c r="N15" s="115">
        <v>-1.1862008923713141E-2</v>
      </c>
    </row>
    <row r="16" spans="1:18" ht="13.5" thickBot="1" x14ac:dyDescent="0.25">
      <c r="A16" s="33" t="s">
        <v>12</v>
      </c>
      <c r="B16" s="34">
        <v>36918</v>
      </c>
      <c r="C16" s="34">
        <v>43601041.499403067</v>
      </c>
      <c r="D16" s="35">
        <v>20319</v>
      </c>
      <c r="E16" s="20"/>
      <c r="F16" s="60" t="s">
        <v>12</v>
      </c>
      <c r="G16" s="109">
        <v>28389</v>
      </c>
      <c r="H16" s="109">
        <v>26581517.682990987</v>
      </c>
      <c r="I16" s="110">
        <v>18720</v>
      </c>
      <c r="K16" s="9" t="s">
        <v>12</v>
      </c>
      <c r="L16" s="116">
        <v>0.30043326640600232</v>
      </c>
      <c r="M16" s="116">
        <v>0.64027660193768976</v>
      </c>
      <c r="N16" s="117">
        <v>8.5416666666666696E-2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41248</v>
      </c>
      <c r="C18" s="89">
        <v>46191228.454020239</v>
      </c>
      <c r="D18" s="89">
        <v>31289</v>
      </c>
      <c r="E18" s="20"/>
      <c r="F18" s="65" t="s">
        <v>13</v>
      </c>
      <c r="G18" s="66">
        <v>37954</v>
      </c>
      <c r="H18" s="66">
        <v>43802389.914615318</v>
      </c>
      <c r="I18" s="67">
        <v>26539</v>
      </c>
      <c r="K18" s="107" t="s">
        <v>13</v>
      </c>
      <c r="L18" s="108">
        <v>8.6789271223059572E-2</v>
      </c>
      <c r="M18" s="108">
        <v>5.4536716924841855E-2</v>
      </c>
      <c r="N18" s="120">
        <v>0.17898187573005764</v>
      </c>
    </row>
    <row r="19" spans="1:18" ht="13.5" thickBot="1" x14ac:dyDescent="0.25">
      <c r="A19" s="38" t="s">
        <v>14</v>
      </c>
      <c r="B19" s="128">
        <v>2533</v>
      </c>
      <c r="C19" s="128">
        <v>4921528.4778356468</v>
      </c>
      <c r="D19" s="129">
        <v>1390</v>
      </c>
      <c r="E19" s="20"/>
      <c r="F19" s="68" t="s">
        <v>14</v>
      </c>
      <c r="G19" s="132">
        <v>2223</v>
      </c>
      <c r="H19" s="132">
        <v>4011351.258800956</v>
      </c>
      <c r="I19" s="133">
        <v>1036</v>
      </c>
      <c r="K19" s="10" t="s">
        <v>14</v>
      </c>
      <c r="L19" s="137">
        <v>0.13945119208277101</v>
      </c>
      <c r="M19" s="137">
        <v>0.22690040345824869</v>
      </c>
      <c r="N19" s="139">
        <v>0.34169884169884179</v>
      </c>
    </row>
    <row r="20" spans="1:18" ht="13.5" thickBot="1" x14ac:dyDescent="0.25">
      <c r="A20" s="39" t="s">
        <v>15</v>
      </c>
      <c r="B20" s="128">
        <v>1929</v>
      </c>
      <c r="C20" s="128">
        <v>1838090.7300348319</v>
      </c>
      <c r="D20" s="129">
        <v>1602</v>
      </c>
      <c r="E20" s="20"/>
      <c r="F20" s="68" t="s">
        <v>15</v>
      </c>
      <c r="G20" s="132">
        <v>2977</v>
      </c>
      <c r="H20" s="132">
        <v>2600341.5776969874</v>
      </c>
      <c r="I20" s="133">
        <v>2355</v>
      </c>
      <c r="K20" s="11" t="s">
        <v>15</v>
      </c>
      <c r="L20" s="137">
        <v>-0.35203224722875381</v>
      </c>
      <c r="M20" s="137">
        <v>-0.29313489204647059</v>
      </c>
      <c r="N20" s="139">
        <v>-0.31974522292993635</v>
      </c>
    </row>
    <row r="21" spans="1:18" ht="13.5" thickBot="1" x14ac:dyDescent="0.25">
      <c r="A21" s="40" t="s">
        <v>16</v>
      </c>
      <c r="B21" s="130">
        <v>36786</v>
      </c>
      <c r="C21" s="130">
        <v>39431609.246149763</v>
      </c>
      <c r="D21" s="131">
        <v>28297</v>
      </c>
      <c r="E21" s="20"/>
      <c r="F21" s="69" t="s">
        <v>16</v>
      </c>
      <c r="G21" s="134">
        <v>32754</v>
      </c>
      <c r="H21" s="134">
        <v>37190697.078117378</v>
      </c>
      <c r="I21" s="135">
        <v>23148</v>
      </c>
      <c r="K21" s="12" t="s">
        <v>16</v>
      </c>
      <c r="L21" s="138">
        <v>0.12309946876717337</v>
      </c>
      <c r="M21" s="138">
        <v>6.0254642802888281E-2</v>
      </c>
      <c r="N21" s="140">
        <v>0.22243822360463117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11553</v>
      </c>
      <c r="C23" s="85">
        <v>16667187.152948827</v>
      </c>
      <c r="D23" s="85">
        <v>7126</v>
      </c>
      <c r="E23" s="20"/>
      <c r="F23" s="54" t="s">
        <v>17</v>
      </c>
      <c r="G23" s="51">
        <v>11923</v>
      </c>
      <c r="H23" s="51">
        <v>16047641.539368052</v>
      </c>
      <c r="I23" s="55">
        <v>7067</v>
      </c>
      <c r="K23" s="101" t="s">
        <v>17</v>
      </c>
      <c r="L23" s="99">
        <v>-3.1032458273924313E-2</v>
      </c>
      <c r="M23" s="99">
        <v>3.8606645846425813E-2</v>
      </c>
      <c r="N23" s="99">
        <v>8.3486627989246553E-3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11553</v>
      </c>
      <c r="C24" s="34">
        <v>16667187.152948827</v>
      </c>
      <c r="D24" s="35">
        <v>7126</v>
      </c>
      <c r="E24" s="20"/>
      <c r="F24" s="71" t="s">
        <v>18</v>
      </c>
      <c r="G24" s="61">
        <v>11923</v>
      </c>
      <c r="H24" s="61">
        <v>16047641.539368052</v>
      </c>
      <c r="I24" s="62">
        <v>7067</v>
      </c>
      <c r="K24" s="13" t="s">
        <v>18</v>
      </c>
      <c r="L24" s="104">
        <v>-3.1032458273924313E-2</v>
      </c>
      <c r="M24" s="104">
        <v>3.8606645846425813E-2</v>
      </c>
      <c r="N24" s="105">
        <v>8.3486627989246553E-3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3008</v>
      </c>
      <c r="C26" s="85">
        <v>1878082.4845184241</v>
      </c>
      <c r="D26" s="85">
        <v>2203</v>
      </c>
      <c r="E26" s="20"/>
      <c r="F26" s="50" t="s">
        <v>19</v>
      </c>
      <c r="G26" s="51">
        <v>4912</v>
      </c>
      <c r="H26" s="51">
        <v>2343211.5647874186</v>
      </c>
      <c r="I26" s="55">
        <v>3974</v>
      </c>
      <c r="K26" s="98" t="s">
        <v>19</v>
      </c>
      <c r="L26" s="99">
        <v>-0.3876221498371335</v>
      </c>
      <c r="M26" s="99">
        <v>-0.19850067627640444</v>
      </c>
      <c r="N26" s="99">
        <v>-0.445646703573226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3008</v>
      </c>
      <c r="C27" s="34">
        <v>1878082.4845184241</v>
      </c>
      <c r="D27" s="35">
        <v>2203</v>
      </c>
      <c r="E27" s="20"/>
      <c r="F27" s="72" t="s">
        <v>20</v>
      </c>
      <c r="G27" s="61">
        <v>4912</v>
      </c>
      <c r="H27" s="61">
        <v>2343211.5647874186</v>
      </c>
      <c r="I27" s="62">
        <v>3974</v>
      </c>
      <c r="K27" s="14" t="s">
        <v>20</v>
      </c>
      <c r="L27" s="104">
        <v>-0.3876221498371335</v>
      </c>
      <c r="M27" s="104">
        <v>-0.19850067627640444</v>
      </c>
      <c r="N27" s="105">
        <v>-0.445646703573226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14078</v>
      </c>
      <c r="C29" s="85">
        <v>9392802.8857958168</v>
      </c>
      <c r="D29" s="85">
        <v>9936</v>
      </c>
      <c r="E29" s="20"/>
      <c r="F29" s="50" t="s">
        <v>21</v>
      </c>
      <c r="G29" s="51">
        <v>38205</v>
      </c>
      <c r="H29" s="51">
        <v>20707080.6444152</v>
      </c>
      <c r="I29" s="55">
        <v>28678</v>
      </c>
      <c r="K29" s="98" t="s">
        <v>21</v>
      </c>
      <c r="L29" s="99">
        <v>-0.63151419971207956</v>
      </c>
      <c r="M29" s="99">
        <v>-0.54639656612680931</v>
      </c>
      <c r="N29" s="99">
        <v>-0.65353232442987652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6527</v>
      </c>
      <c r="C30" s="30">
        <v>3945694.4501153249</v>
      </c>
      <c r="D30" s="31">
        <v>4895</v>
      </c>
      <c r="E30" s="20"/>
      <c r="F30" s="73" t="s">
        <v>22</v>
      </c>
      <c r="G30" s="57">
        <v>17266</v>
      </c>
      <c r="H30" s="57">
        <v>9851017.8035345599</v>
      </c>
      <c r="I30" s="58">
        <v>12933</v>
      </c>
      <c r="K30" s="15" t="s">
        <v>22</v>
      </c>
      <c r="L30" s="102">
        <v>-0.62197382138306501</v>
      </c>
      <c r="M30" s="102">
        <v>-0.5994632708206451</v>
      </c>
      <c r="N30" s="103">
        <v>-0.62151086368205366</v>
      </c>
    </row>
    <row r="31" spans="1:18" ht="13.5" thickBot="1" x14ac:dyDescent="0.25">
      <c r="A31" s="94" t="s">
        <v>23</v>
      </c>
      <c r="B31" s="34">
        <v>7551</v>
      </c>
      <c r="C31" s="34">
        <v>5447108.4356804909</v>
      </c>
      <c r="D31" s="35">
        <v>5041</v>
      </c>
      <c r="E31" s="20"/>
      <c r="F31" s="73" t="s">
        <v>23</v>
      </c>
      <c r="G31" s="74">
        <v>20939</v>
      </c>
      <c r="H31" s="74">
        <v>10856062.840880638</v>
      </c>
      <c r="I31" s="75">
        <v>15745</v>
      </c>
      <c r="K31" s="16" t="s">
        <v>23</v>
      </c>
      <c r="L31" s="104">
        <v>-0.63938105926739575</v>
      </c>
      <c r="M31" s="104">
        <v>-0.49824273168645139</v>
      </c>
      <c r="N31" s="105">
        <v>-0.67983486821213091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29717</v>
      </c>
      <c r="C33" s="85">
        <v>25844322.883114591</v>
      </c>
      <c r="D33" s="85">
        <v>21228</v>
      </c>
      <c r="E33" s="20"/>
      <c r="F33" s="54" t="s">
        <v>24</v>
      </c>
      <c r="G33" s="51">
        <v>29229</v>
      </c>
      <c r="H33" s="51">
        <v>22804150.087066017</v>
      </c>
      <c r="I33" s="55">
        <v>21375</v>
      </c>
      <c r="K33" s="101" t="s">
        <v>24</v>
      </c>
      <c r="L33" s="99">
        <v>1.6695747374183112E-2</v>
      </c>
      <c r="M33" s="99">
        <v>0.13331664562990619</v>
      </c>
      <c r="N33" s="99">
        <v>-6.8771929824561484E-3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29717</v>
      </c>
      <c r="C34" s="34">
        <v>25844322.883114591</v>
      </c>
      <c r="D34" s="35">
        <v>21228</v>
      </c>
      <c r="E34" s="20"/>
      <c r="F34" s="71" t="s">
        <v>25</v>
      </c>
      <c r="G34" s="61">
        <v>29229</v>
      </c>
      <c r="H34" s="61">
        <v>22804150.087066017</v>
      </c>
      <c r="I34" s="62">
        <v>21375</v>
      </c>
      <c r="K34" s="13" t="s">
        <v>25</v>
      </c>
      <c r="L34" s="104">
        <v>1.6695747374183112E-2</v>
      </c>
      <c r="M34" s="104">
        <v>0.13331664562990619</v>
      </c>
      <c r="N34" s="105">
        <v>-6.8771929824561484E-3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65467</v>
      </c>
      <c r="C36" s="85">
        <v>57838157.770104133</v>
      </c>
      <c r="D36" s="85">
        <v>45346</v>
      </c>
      <c r="E36" s="20"/>
      <c r="F36" s="50" t="s">
        <v>26</v>
      </c>
      <c r="G36" s="51">
        <v>43203</v>
      </c>
      <c r="H36" s="51">
        <v>46649966.222408712</v>
      </c>
      <c r="I36" s="55">
        <v>29148</v>
      </c>
      <c r="K36" s="98" t="s">
        <v>26</v>
      </c>
      <c r="L36" s="99">
        <v>0.5153345832465337</v>
      </c>
      <c r="M36" s="99">
        <v>0.23983278989644963</v>
      </c>
      <c r="N36" s="114">
        <v>0.55571565802113354</v>
      </c>
    </row>
    <row r="37" spans="1:18" ht="13.5" thickBot="1" x14ac:dyDescent="0.25">
      <c r="A37" s="38" t="s">
        <v>27</v>
      </c>
      <c r="B37" s="34">
        <v>3538</v>
      </c>
      <c r="C37" s="34">
        <v>4343606.7385941688</v>
      </c>
      <c r="D37" s="34">
        <v>2352</v>
      </c>
      <c r="E37" s="20"/>
      <c r="F37" s="73" t="s">
        <v>27</v>
      </c>
      <c r="G37" s="112">
        <v>3274</v>
      </c>
      <c r="H37" s="112">
        <v>3402387.0660016183</v>
      </c>
      <c r="I37" s="112">
        <v>2255</v>
      </c>
      <c r="K37" s="10" t="s">
        <v>27</v>
      </c>
      <c r="L37" s="102">
        <v>8.0635308491142421E-2</v>
      </c>
      <c r="M37" s="102">
        <v>0.27663509598825375</v>
      </c>
      <c r="N37" s="103">
        <v>4.301552106430151E-2</v>
      </c>
    </row>
    <row r="38" spans="1:18" ht="13.5" thickBot="1" x14ac:dyDescent="0.25">
      <c r="A38" s="39" t="s">
        <v>28</v>
      </c>
      <c r="B38" s="34">
        <v>6026</v>
      </c>
      <c r="C38" s="34">
        <v>8552973.0687907152</v>
      </c>
      <c r="D38" s="34">
        <v>3021</v>
      </c>
      <c r="E38" s="20"/>
      <c r="F38" s="68" t="s">
        <v>28</v>
      </c>
      <c r="G38" s="112">
        <v>4594</v>
      </c>
      <c r="H38" s="112">
        <v>6863919.9833494909</v>
      </c>
      <c r="I38" s="112">
        <v>2094</v>
      </c>
      <c r="K38" s="11" t="s">
        <v>28</v>
      </c>
      <c r="L38" s="113">
        <v>0.31171092729647376</v>
      </c>
      <c r="M38" s="113">
        <v>0.24607703608703657</v>
      </c>
      <c r="N38" s="115">
        <v>0.44269340974212024</v>
      </c>
    </row>
    <row r="39" spans="1:18" ht="13.5" thickBot="1" x14ac:dyDescent="0.25">
      <c r="A39" s="39" t="s">
        <v>29</v>
      </c>
      <c r="B39" s="34">
        <v>4703</v>
      </c>
      <c r="C39" s="34">
        <v>4559778.2176046511</v>
      </c>
      <c r="D39" s="34">
        <v>3547</v>
      </c>
      <c r="E39" s="20"/>
      <c r="F39" s="68" t="s">
        <v>29</v>
      </c>
      <c r="G39" s="112">
        <v>3663</v>
      </c>
      <c r="H39" s="112">
        <v>4199729.1299306219</v>
      </c>
      <c r="I39" s="112">
        <v>2466</v>
      </c>
      <c r="K39" s="11" t="s">
        <v>29</v>
      </c>
      <c r="L39" s="113">
        <v>0.2839202839202839</v>
      </c>
      <c r="M39" s="113">
        <v>8.5731502326669595E-2</v>
      </c>
      <c r="N39" s="115">
        <v>0.43836171938361712</v>
      </c>
    </row>
    <row r="40" spans="1:18" ht="13.5" thickBot="1" x14ac:dyDescent="0.25">
      <c r="A40" s="39" t="s">
        <v>30</v>
      </c>
      <c r="B40" s="34">
        <v>29537</v>
      </c>
      <c r="C40" s="34">
        <v>23292160.70354262</v>
      </c>
      <c r="D40" s="34">
        <v>22748</v>
      </c>
      <c r="E40" s="20"/>
      <c r="F40" s="68" t="s">
        <v>30</v>
      </c>
      <c r="G40" s="112">
        <v>16921</v>
      </c>
      <c r="H40" s="112">
        <v>17357949.838551592</v>
      </c>
      <c r="I40" s="112">
        <v>12914</v>
      </c>
      <c r="K40" s="11" t="s">
        <v>30</v>
      </c>
      <c r="L40" s="113">
        <v>0.74558241238697476</v>
      </c>
      <c r="M40" s="113">
        <v>0.34187279720161934</v>
      </c>
      <c r="N40" s="115">
        <v>0.76149914821124365</v>
      </c>
    </row>
    <row r="41" spans="1:18" ht="13.5" thickBot="1" x14ac:dyDescent="0.25">
      <c r="A41" s="40" t="s">
        <v>31</v>
      </c>
      <c r="B41" s="34">
        <v>21663</v>
      </c>
      <c r="C41" s="34">
        <v>17089639.041571982</v>
      </c>
      <c r="D41" s="34">
        <v>13678</v>
      </c>
      <c r="E41" s="20"/>
      <c r="F41" s="69" t="s">
        <v>31</v>
      </c>
      <c r="G41" s="112">
        <v>14751</v>
      </c>
      <c r="H41" s="112">
        <v>14825980.20457539</v>
      </c>
      <c r="I41" s="112">
        <v>9419</v>
      </c>
      <c r="K41" s="12" t="s">
        <v>31</v>
      </c>
      <c r="L41" s="118">
        <v>0.46857840146430751</v>
      </c>
      <c r="M41" s="118">
        <v>0.15268190067446685</v>
      </c>
      <c r="N41" s="119">
        <v>0.45217114343348541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54360</v>
      </c>
      <c r="C43" s="85">
        <v>51216950.717991427</v>
      </c>
      <c r="D43" s="85">
        <v>41860</v>
      </c>
      <c r="E43" s="20"/>
      <c r="F43" s="50" t="s">
        <v>32</v>
      </c>
      <c r="G43" s="51">
        <v>58232</v>
      </c>
      <c r="H43" s="51">
        <v>56027563.922877841</v>
      </c>
      <c r="I43" s="55">
        <v>42863</v>
      </c>
      <c r="K43" s="98" t="s">
        <v>32</v>
      </c>
      <c r="L43" s="99">
        <v>-6.6492650089297944E-2</v>
      </c>
      <c r="M43" s="99">
        <v>-8.5861545069284895E-2</v>
      </c>
      <c r="N43" s="99">
        <v>-2.3400135314840309E-2</v>
      </c>
    </row>
    <row r="44" spans="1:18" ht="13.5" thickBot="1" x14ac:dyDescent="0.25">
      <c r="A44" s="38" t="s">
        <v>33</v>
      </c>
      <c r="B44" s="30">
        <v>1587</v>
      </c>
      <c r="C44" s="30">
        <v>662212.70425019681</v>
      </c>
      <c r="D44" s="31">
        <v>1485</v>
      </c>
      <c r="E44" s="20"/>
      <c r="F44" s="76" t="s">
        <v>33</v>
      </c>
      <c r="G44" s="30">
        <v>2344</v>
      </c>
      <c r="H44" s="30">
        <v>1563892.9646980946</v>
      </c>
      <c r="I44" s="31">
        <v>1962</v>
      </c>
      <c r="K44" s="10" t="s">
        <v>33</v>
      </c>
      <c r="L44" s="146">
        <v>-0.32295221843003408</v>
      </c>
      <c r="M44" s="146">
        <v>-0.57656136372604294</v>
      </c>
      <c r="N44" s="147">
        <v>-0.24311926605504586</v>
      </c>
    </row>
    <row r="45" spans="1:18" ht="13.5" thickBot="1" x14ac:dyDescent="0.25">
      <c r="A45" s="39" t="s">
        <v>34</v>
      </c>
      <c r="B45" s="30">
        <v>7909</v>
      </c>
      <c r="C45" s="30">
        <v>9737354.0308013614</v>
      </c>
      <c r="D45" s="31">
        <v>5816</v>
      </c>
      <c r="E45" s="20"/>
      <c r="F45" s="77" t="s">
        <v>34</v>
      </c>
      <c r="G45" s="30">
        <v>8662</v>
      </c>
      <c r="H45" s="30">
        <v>10032171.999830734</v>
      </c>
      <c r="I45" s="31">
        <v>5965</v>
      </c>
      <c r="K45" s="11" t="s">
        <v>34</v>
      </c>
      <c r="L45" s="148">
        <v>-8.6931424613253316E-2</v>
      </c>
      <c r="M45" s="148">
        <v>-2.9387252235542505E-2</v>
      </c>
      <c r="N45" s="149">
        <v>-2.4979044425817221E-2</v>
      </c>
    </row>
    <row r="46" spans="1:18" ht="13.5" thickBot="1" x14ac:dyDescent="0.25">
      <c r="A46" s="39" t="s">
        <v>35</v>
      </c>
      <c r="B46" s="30">
        <v>4020</v>
      </c>
      <c r="C46" s="30">
        <v>3191560.7204742497</v>
      </c>
      <c r="D46" s="31">
        <v>2723</v>
      </c>
      <c r="E46" s="20"/>
      <c r="F46" s="77" t="s">
        <v>35</v>
      </c>
      <c r="G46" s="30">
        <v>3264</v>
      </c>
      <c r="H46" s="30">
        <v>2529580.6379931965</v>
      </c>
      <c r="I46" s="31">
        <v>2288</v>
      </c>
      <c r="K46" s="11" t="s">
        <v>35</v>
      </c>
      <c r="L46" s="148">
        <v>0.23161764705882359</v>
      </c>
      <c r="M46" s="148">
        <v>0.26169558405784787</v>
      </c>
      <c r="N46" s="149">
        <v>0.19012237762237771</v>
      </c>
    </row>
    <row r="47" spans="1:18" ht="13.5" thickBot="1" x14ac:dyDescent="0.25">
      <c r="A47" s="39" t="s">
        <v>36</v>
      </c>
      <c r="B47" s="30">
        <v>12049</v>
      </c>
      <c r="C47" s="30">
        <v>11397496.674698746</v>
      </c>
      <c r="D47" s="31">
        <v>9888</v>
      </c>
      <c r="E47" s="20"/>
      <c r="F47" s="77" t="s">
        <v>36</v>
      </c>
      <c r="G47" s="30">
        <v>13779</v>
      </c>
      <c r="H47" s="30">
        <v>14380877.090246189</v>
      </c>
      <c r="I47" s="31">
        <v>10652</v>
      </c>
      <c r="K47" s="11" t="s">
        <v>36</v>
      </c>
      <c r="L47" s="148">
        <v>-0.12555337832934177</v>
      </c>
      <c r="M47" s="148">
        <v>-0.20745469117255144</v>
      </c>
      <c r="N47" s="149">
        <v>-7.1723619977469011E-2</v>
      </c>
    </row>
    <row r="48" spans="1:18" ht="13.5" thickBot="1" x14ac:dyDescent="0.25">
      <c r="A48" s="39" t="s">
        <v>37</v>
      </c>
      <c r="B48" s="30">
        <v>5253</v>
      </c>
      <c r="C48" s="30">
        <v>5980431.2222416867</v>
      </c>
      <c r="D48" s="31">
        <v>2921</v>
      </c>
      <c r="E48" s="20"/>
      <c r="F48" s="77" t="s">
        <v>37</v>
      </c>
      <c r="G48" s="30">
        <v>4784</v>
      </c>
      <c r="H48" s="30">
        <v>4873684.1989956144</v>
      </c>
      <c r="I48" s="31">
        <v>2818</v>
      </c>
      <c r="K48" s="11" t="s">
        <v>37</v>
      </c>
      <c r="L48" s="148">
        <v>9.803511705685608E-2</v>
      </c>
      <c r="M48" s="148">
        <v>0.22708632280157892</v>
      </c>
      <c r="N48" s="149">
        <v>3.6550745209368296E-2</v>
      </c>
    </row>
    <row r="49" spans="1:20" ht="13.5" thickBot="1" x14ac:dyDescent="0.25">
      <c r="A49" s="39" t="s">
        <v>38</v>
      </c>
      <c r="B49" s="30">
        <v>5970</v>
      </c>
      <c r="C49" s="30">
        <v>4342054.5477790264</v>
      </c>
      <c r="D49" s="31">
        <v>5215</v>
      </c>
      <c r="E49" s="20"/>
      <c r="F49" s="77" t="s">
        <v>38</v>
      </c>
      <c r="G49" s="30">
        <v>6150</v>
      </c>
      <c r="H49" s="30">
        <v>4533029.22063787</v>
      </c>
      <c r="I49" s="31">
        <v>5128</v>
      </c>
      <c r="K49" s="11" t="s">
        <v>38</v>
      </c>
      <c r="L49" s="148">
        <v>-2.9268292682926855E-2</v>
      </c>
      <c r="M49" s="148">
        <v>-4.2129592280009676E-2</v>
      </c>
      <c r="N49" s="149">
        <v>1.6965678627145042E-2</v>
      </c>
    </row>
    <row r="50" spans="1:20" ht="13.5" thickBot="1" x14ac:dyDescent="0.25">
      <c r="A50" s="39" t="s">
        <v>39</v>
      </c>
      <c r="B50" s="30">
        <v>2115</v>
      </c>
      <c r="C50" s="30">
        <v>2748035.9337600744</v>
      </c>
      <c r="D50" s="31">
        <v>1492</v>
      </c>
      <c r="E50" s="20"/>
      <c r="F50" s="77" t="s">
        <v>39</v>
      </c>
      <c r="G50" s="30">
        <v>1819</v>
      </c>
      <c r="H50" s="30">
        <v>2780033.7552776253</v>
      </c>
      <c r="I50" s="31">
        <v>1073</v>
      </c>
      <c r="K50" s="11" t="s">
        <v>39</v>
      </c>
      <c r="L50" s="148">
        <v>0.16272677295217153</v>
      </c>
      <c r="M50" s="148">
        <v>-1.1509867985166067E-2</v>
      </c>
      <c r="N50" s="149">
        <v>0.3904939422180802</v>
      </c>
    </row>
    <row r="51" spans="1:20" ht="13.5" thickBot="1" x14ac:dyDescent="0.25">
      <c r="A51" s="39" t="s">
        <v>40</v>
      </c>
      <c r="B51" s="30">
        <v>12609</v>
      </c>
      <c r="C51" s="30">
        <v>10754256.078720756</v>
      </c>
      <c r="D51" s="31">
        <v>10090</v>
      </c>
      <c r="E51" s="20"/>
      <c r="F51" s="77" t="s">
        <v>40</v>
      </c>
      <c r="G51" s="30">
        <v>14310</v>
      </c>
      <c r="H51" s="30">
        <v>12765419.311222907</v>
      </c>
      <c r="I51" s="31">
        <v>10398</v>
      </c>
      <c r="K51" s="11" t="s">
        <v>40</v>
      </c>
      <c r="L51" s="148">
        <v>-0.11886792452830186</v>
      </c>
      <c r="M51" s="148">
        <v>-0.15754776114044344</v>
      </c>
      <c r="N51" s="149">
        <v>-2.9621080977111025E-2</v>
      </c>
    </row>
    <row r="52" spans="1:20" ht="13.5" thickBot="1" x14ac:dyDescent="0.25">
      <c r="A52" s="40" t="s">
        <v>41</v>
      </c>
      <c r="B52" s="34">
        <v>2848</v>
      </c>
      <c r="C52" s="34">
        <v>2403548.8052653279</v>
      </c>
      <c r="D52" s="35">
        <v>2230</v>
      </c>
      <c r="E52" s="20"/>
      <c r="F52" s="78" t="s">
        <v>41</v>
      </c>
      <c r="G52" s="34">
        <v>3120</v>
      </c>
      <c r="H52" s="34">
        <v>2568874.7439756049</v>
      </c>
      <c r="I52" s="35">
        <v>2579</v>
      </c>
      <c r="K52" s="12" t="s">
        <v>41</v>
      </c>
      <c r="L52" s="150">
        <v>-8.7179487179487203E-2</v>
      </c>
      <c r="M52" s="150">
        <v>-6.4357337428767591E-2</v>
      </c>
      <c r="N52" s="151">
        <v>-0.1353237689026755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152548</v>
      </c>
      <c r="C54" s="85">
        <v>207635254.91260213</v>
      </c>
      <c r="D54" s="85">
        <v>93374</v>
      </c>
      <c r="E54" s="20"/>
      <c r="F54" s="50" t="s">
        <v>42</v>
      </c>
      <c r="G54" s="51">
        <v>168220</v>
      </c>
      <c r="H54" s="51">
        <v>201817126.59025225</v>
      </c>
      <c r="I54" s="55">
        <v>109076</v>
      </c>
      <c r="K54" s="98" t="s">
        <v>42</v>
      </c>
      <c r="L54" s="99">
        <v>-9.3163714183806867E-2</v>
      </c>
      <c r="M54" s="99">
        <v>2.8828714493405627E-2</v>
      </c>
      <c r="N54" s="99">
        <v>-0.14395467380542004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115994</v>
      </c>
      <c r="C55" s="30">
        <v>163427353.15931708</v>
      </c>
      <c r="D55" s="31">
        <v>69324</v>
      </c>
      <c r="E55" s="20"/>
      <c r="F55" s="73" t="s">
        <v>43</v>
      </c>
      <c r="G55" s="57">
        <v>135386</v>
      </c>
      <c r="H55" s="57">
        <v>162942479.53105995</v>
      </c>
      <c r="I55" s="58">
        <v>87768</v>
      </c>
      <c r="K55" s="10" t="s">
        <v>43</v>
      </c>
      <c r="L55" s="102">
        <v>-0.1432348987339902</v>
      </c>
      <c r="M55" s="102">
        <v>2.975734932060492E-3</v>
      </c>
      <c r="N55" s="103">
        <v>-0.21014492753623193</v>
      </c>
      <c r="R55" s="6"/>
      <c r="S55" s="6"/>
      <c r="T55" s="6"/>
    </row>
    <row r="56" spans="1:20" ht="13.5" thickBot="1" x14ac:dyDescent="0.25">
      <c r="A56" s="39" t="s">
        <v>44</v>
      </c>
      <c r="B56" s="30">
        <v>10384</v>
      </c>
      <c r="C56" s="30">
        <v>11195811.626725819</v>
      </c>
      <c r="D56" s="31">
        <v>7662</v>
      </c>
      <c r="E56" s="20"/>
      <c r="F56" s="68" t="s">
        <v>44</v>
      </c>
      <c r="G56" s="79">
        <v>9984</v>
      </c>
      <c r="H56" s="79">
        <v>10526213.917237807</v>
      </c>
      <c r="I56" s="80">
        <v>7522</v>
      </c>
      <c r="K56" s="11" t="s">
        <v>44</v>
      </c>
      <c r="L56" s="102">
        <v>4.0064102564102644E-2</v>
      </c>
      <c r="M56" s="102">
        <v>6.3612398033396689E-2</v>
      </c>
      <c r="N56" s="103">
        <v>1.8612071257644303E-2</v>
      </c>
      <c r="R56" s="6"/>
      <c r="S56" s="6"/>
      <c r="T56" s="6"/>
    </row>
    <row r="57" spans="1:20" ht="13.5" thickBot="1" x14ac:dyDescent="0.25">
      <c r="A57" s="39" t="s">
        <v>45</v>
      </c>
      <c r="B57" s="30">
        <v>5091</v>
      </c>
      <c r="C57" s="30">
        <v>6828111.1829643976</v>
      </c>
      <c r="D57" s="31">
        <v>2556</v>
      </c>
      <c r="E57" s="20"/>
      <c r="F57" s="68" t="s">
        <v>45</v>
      </c>
      <c r="G57" s="79">
        <v>5023</v>
      </c>
      <c r="H57" s="79">
        <v>6950014.2990102693</v>
      </c>
      <c r="I57" s="80">
        <v>2327</v>
      </c>
      <c r="K57" s="11" t="s">
        <v>45</v>
      </c>
      <c r="L57" s="102">
        <v>1.3537726458291877E-2</v>
      </c>
      <c r="M57" s="102">
        <v>-1.7539980610289052E-2</v>
      </c>
      <c r="N57" s="103">
        <v>9.8409969918349827E-2</v>
      </c>
      <c r="R57" s="6"/>
      <c r="S57" s="6"/>
      <c r="T57" s="6"/>
    </row>
    <row r="58" spans="1:20" ht="13.5" thickBot="1" x14ac:dyDescent="0.25">
      <c r="A58" s="40" t="s">
        <v>46</v>
      </c>
      <c r="B58" s="34">
        <v>21079</v>
      </c>
      <c r="C58" s="34">
        <v>26183978.943594843</v>
      </c>
      <c r="D58" s="35">
        <v>13832</v>
      </c>
      <c r="E58" s="20"/>
      <c r="F58" s="69" t="s">
        <v>46</v>
      </c>
      <c r="G58" s="74">
        <v>17827</v>
      </c>
      <c r="H58" s="74">
        <v>21398418.842944212</v>
      </c>
      <c r="I58" s="75">
        <v>11459</v>
      </c>
      <c r="K58" s="12" t="s">
        <v>46</v>
      </c>
      <c r="L58" s="104">
        <v>0.1824199248331182</v>
      </c>
      <c r="M58" s="104">
        <v>0.22364082765996485</v>
      </c>
      <c r="N58" s="105">
        <v>0.20708613317043367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94460</v>
      </c>
      <c r="C60" s="85">
        <v>76789698.02421999</v>
      </c>
      <c r="D60" s="85">
        <v>71310</v>
      </c>
      <c r="E60" s="20"/>
      <c r="F60" s="50" t="s">
        <v>47</v>
      </c>
      <c r="G60" s="51">
        <v>83531</v>
      </c>
      <c r="H60" s="51">
        <v>65251066.232069522</v>
      </c>
      <c r="I60" s="55">
        <v>61992</v>
      </c>
      <c r="K60" s="98" t="s">
        <v>47</v>
      </c>
      <c r="L60" s="99">
        <v>0.130837653086878</v>
      </c>
      <c r="M60" s="99">
        <v>0.17683437924389778</v>
      </c>
      <c r="N60" s="99">
        <v>0.15030971738288801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14263</v>
      </c>
      <c r="C61" s="30">
        <v>11347591.740502438</v>
      </c>
      <c r="D61" s="31">
        <v>10156</v>
      </c>
      <c r="E61" s="20"/>
      <c r="F61" s="73" t="s">
        <v>48</v>
      </c>
      <c r="G61" s="57">
        <v>15271</v>
      </c>
      <c r="H61" s="57">
        <v>10764258.421801822</v>
      </c>
      <c r="I61" s="58">
        <v>11388</v>
      </c>
      <c r="K61" s="10" t="s">
        <v>48</v>
      </c>
      <c r="L61" s="102">
        <v>-6.6007465129984899E-2</v>
      </c>
      <c r="M61" s="102">
        <v>5.4191686583735077E-2</v>
      </c>
      <c r="N61" s="103">
        <v>-0.10818405338953285</v>
      </c>
    </row>
    <row r="62" spans="1:20" ht="13.5" thickBot="1" x14ac:dyDescent="0.25">
      <c r="A62" s="39" t="s">
        <v>49</v>
      </c>
      <c r="B62" s="30">
        <v>10191</v>
      </c>
      <c r="C62" s="30">
        <v>13453191.619640838</v>
      </c>
      <c r="D62" s="31">
        <v>3572</v>
      </c>
      <c r="E62" s="20"/>
      <c r="F62" s="68" t="s">
        <v>49</v>
      </c>
      <c r="G62" s="79">
        <v>6981</v>
      </c>
      <c r="H62" s="79">
        <v>8544084.5294813681</v>
      </c>
      <c r="I62" s="80">
        <v>2975</v>
      </c>
      <c r="K62" s="11" t="s">
        <v>49</v>
      </c>
      <c r="L62" s="102">
        <v>0.45981951009883981</v>
      </c>
      <c r="M62" s="102">
        <v>0.57456209301541827</v>
      </c>
      <c r="N62" s="103">
        <v>0.20067226890756307</v>
      </c>
    </row>
    <row r="63" spans="1:20" ht="13.5" thickBot="1" x14ac:dyDescent="0.25">
      <c r="A63" s="40" t="s">
        <v>50</v>
      </c>
      <c r="B63" s="34">
        <v>70006</v>
      </c>
      <c r="C63" s="34">
        <v>51988914.664076708</v>
      </c>
      <c r="D63" s="35">
        <v>57582</v>
      </c>
      <c r="E63" s="20"/>
      <c r="F63" s="69" t="s">
        <v>50</v>
      </c>
      <c r="G63" s="74">
        <v>61279</v>
      </c>
      <c r="H63" s="74">
        <v>45942723.280786335</v>
      </c>
      <c r="I63" s="75">
        <v>47629</v>
      </c>
      <c r="K63" s="12" t="s">
        <v>50</v>
      </c>
      <c r="L63" s="104">
        <v>0.14241420388713921</v>
      </c>
      <c r="M63" s="104">
        <v>0.1316028078339655</v>
      </c>
      <c r="N63" s="105">
        <v>0.208969325410989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9091</v>
      </c>
      <c r="C65" s="85">
        <v>11841108.658651326</v>
      </c>
      <c r="D65" s="85">
        <v>3538</v>
      </c>
      <c r="E65" s="20"/>
      <c r="F65" s="50" t="s">
        <v>51</v>
      </c>
      <c r="G65" s="51">
        <v>5621</v>
      </c>
      <c r="H65" s="51">
        <v>6727995.793365757</v>
      </c>
      <c r="I65" s="55">
        <v>2645</v>
      </c>
      <c r="K65" s="98" t="s">
        <v>51</v>
      </c>
      <c r="L65" s="99">
        <v>0.61732787760185026</v>
      </c>
      <c r="M65" s="99">
        <v>0.75997563350551323</v>
      </c>
      <c r="N65" s="99">
        <v>0.3376181474480151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6768</v>
      </c>
      <c r="C66" s="30">
        <v>8398995.5760536697</v>
      </c>
      <c r="D66" s="31">
        <v>2250</v>
      </c>
      <c r="E66" s="20"/>
      <c r="F66" s="73" t="s">
        <v>52</v>
      </c>
      <c r="G66" s="57">
        <v>3409</v>
      </c>
      <c r="H66" s="57">
        <v>4117404.3739793468</v>
      </c>
      <c r="I66" s="58">
        <v>1369</v>
      </c>
      <c r="K66" s="10" t="s">
        <v>52</v>
      </c>
      <c r="L66" s="102">
        <v>0.98533294221179224</v>
      </c>
      <c r="M66" s="102">
        <v>1.0398762941848956</v>
      </c>
      <c r="N66" s="103">
        <v>0.6435354273192111</v>
      </c>
    </row>
    <row r="67" spans="1:18" ht="13.5" thickBot="1" x14ac:dyDescent="0.25">
      <c r="A67" s="40" t="s">
        <v>53</v>
      </c>
      <c r="B67" s="34">
        <v>2323</v>
      </c>
      <c r="C67" s="34">
        <v>3442113.0825976562</v>
      </c>
      <c r="D67" s="35">
        <v>1288</v>
      </c>
      <c r="E67" s="20"/>
      <c r="F67" s="69" t="s">
        <v>53</v>
      </c>
      <c r="G67" s="74">
        <v>2212</v>
      </c>
      <c r="H67" s="74">
        <v>2610591.4193864102</v>
      </c>
      <c r="I67" s="75">
        <v>1276</v>
      </c>
      <c r="K67" s="12" t="s">
        <v>53</v>
      </c>
      <c r="L67" s="104">
        <v>5.0180831826401429E-2</v>
      </c>
      <c r="M67" s="104">
        <v>0.31851850007485494</v>
      </c>
      <c r="N67" s="105">
        <v>9.4043887147334804E-3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41413</v>
      </c>
      <c r="C69" s="85">
        <v>36768696.04306826</v>
      </c>
      <c r="D69" s="85">
        <v>31542</v>
      </c>
      <c r="E69" s="20"/>
      <c r="F69" s="50" t="s">
        <v>54</v>
      </c>
      <c r="G69" s="51">
        <v>47692</v>
      </c>
      <c r="H69" s="51">
        <v>43637214.868195012</v>
      </c>
      <c r="I69" s="55">
        <v>34986</v>
      </c>
      <c r="K69" s="98" t="s">
        <v>54</v>
      </c>
      <c r="L69" s="99">
        <v>-0.1316573010148453</v>
      </c>
      <c r="M69" s="99">
        <v>-0.15740048593552369</v>
      </c>
      <c r="N69" s="99">
        <v>-9.8439375750300151E-2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15062</v>
      </c>
      <c r="C70" s="30">
        <v>11945493.407397274</v>
      </c>
      <c r="D70" s="31">
        <v>11125</v>
      </c>
      <c r="E70" s="20"/>
      <c r="F70" s="73" t="s">
        <v>55</v>
      </c>
      <c r="G70" s="57">
        <v>18321</v>
      </c>
      <c r="H70" s="57">
        <v>14342899.213226555</v>
      </c>
      <c r="I70" s="58">
        <v>13962</v>
      </c>
      <c r="K70" s="10" t="s">
        <v>55</v>
      </c>
      <c r="L70" s="102">
        <v>-0.17788330331313795</v>
      </c>
      <c r="M70" s="102">
        <v>-0.16714931689811163</v>
      </c>
      <c r="N70" s="103">
        <v>-0.20319438475863061</v>
      </c>
    </row>
    <row r="71" spans="1:18" ht="13.5" thickBot="1" x14ac:dyDescent="0.25">
      <c r="A71" s="39" t="s">
        <v>56</v>
      </c>
      <c r="B71" s="30">
        <v>3041</v>
      </c>
      <c r="C71" s="30">
        <v>2208673.6714332248</v>
      </c>
      <c r="D71" s="31">
        <v>2360</v>
      </c>
      <c r="E71" s="20"/>
      <c r="F71" s="68" t="s">
        <v>56</v>
      </c>
      <c r="G71" s="79">
        <v>3493</v>
      </c>
      <c r="H71" s="79">
        <v>2664608.0954413367</v>
      </c>
      <c r="I71" s="80">
        <v>2584</v>
      </c>
      <c r="K71" s="11" t="s">
        <v>56</v>
      </c>
      <c r="L71" s="102">
        <v>-0.12940166046378476</v>
      </c>
      <c r="M71" s="102">
        <v>-0.17110749786737245</v>
      </c>
      <c r="N71" s="103">
        <v>-8.6687306501547989E-2</v>
      </c>
    </row>
    <row r="72" spans="1:18" ht="13.5" thickBot="1" x14ac:dyDescent="0.25">
      <c r="A72" s="39" t="s">
        <v>57</v>
      </c>
      <c r="B72" s="30">
        <v>3624</v>
      </c>
      <c r="C72" s="30">
        <v>3235901.513724999</v>
      </c>
      <c r="D72" s="31">
        <v>2893</v>
      </c>
      <c r="E72" s="20"/>
      <c r="F72" s="68" t="s">
        <v>57</v>
      </c>
      <c r="G72" s="79">
        <v>2946</v>
      </c>
      <c r="H72" s="79">
        <v>2920713.3541528154</v>
      </c>
      <c r="I72" s="80">
        <v>2014</v>
      </c>
      <c r="K72" s="11" t="s">
        <v>57</v>
      </c>
      <c r="L72" s="102">
        <v>0.23014256619144602</v>
      </c>
      <c r="M72" s="102">
        <v>0.10791478702421564</v>
      </c>
      <c r="N72" s="103">
        <v>0.4364448857994041</v>
      </c>
    </row>
    <row r="73" spans="1:18" ht="13.5" thickBot="1" x14ac:dyDescent="0.25">
      <c r="A73" s="40" t="s">
        <v>58</v>
      </c>
      <c r="B73" s="34">
        <v>19686</v>
      </c>
      <c r="C73" s="34">
        <v>19378627.450512759</v>
      </c>
      <c r="D73" s="35">
        <v>15164</v>
      </c>
      <c r="E73" s="20"/>
      <c r="F73" s="69" t="s">
        <v>58</v>
      </c>
      <c r="G73" s="74">
        <v>22932</v>
      </c>
      <c r="H73" s="74">
        <v>23708994.205374304</v>
      </c>
      <c r="I73" s="75">
        <v>16426</v>
      </c>
      <c r="K73" s="12" t="s">
        <v>58</v>
      </c>
      <c r="L73" s="104">
        <v>-0.141548927263213</v>
      </c>
      <c r="M73" s="104">
        <v>-0.18264658202497452</v>
      </c>
      <c r="N73" s="105">
        <v>-7.682941677827837E-2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126640</v>
      </c>
      <c r="C75" s="85">
        <v>142777001.2354537</v>
      </c>
      <c r="D75" s="85">
        <v>79767</v>
      </c>
      <c r="E75" s="20"/>
      <c r="F75" s="50" t="s">
        <v>59</v>
      </c>
      <c r="G75" s="51">
        <v>129662</v>
      </c>
      <c r="H75" s="51">
        <v>144724320.17810774</v>
      </c>
      <c r="I75" s="55">
        <v>83227</v>
      </c>
      <c r="K75" s="98" t="s">
        <v>59</v>
      </c>
      <c r="L75" s="99">
        <v>-2.3306751399793324E-2</v>
      </c>
      <c r="M75" s="99">
        <v>-1.3455367696718401E-2</v>
      </c>
      <c r="N75" s="99">
        <v>-4.1573047208237734E-2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126640</v>
      </c>
      <c r="C76" s="34">
        <v>142777001.2354537</v>
      </c>
      <c r="D76" s="35">
        <v>79767</v>
      </c>
      <c r="E76" s="20"/>
      <c r="F76" s="72" t="s">
        <v>60</v>
      </c>
      <c r="G76" s="61">
        <v>129662</v>
      </c>
      <c r="H76" s="61">
        <v>144724320.17810774</v>
      </c>
      <c r="I76" s="62">
        <v>83227</v>
      </c>
      <c r="K76" s="14" t="s">
        <v>60</v>
      </c>
      <c r="L76" s="104">
        <v>-2.3306751399793324E-2</v>
      </c>
      <c r="M76" s="104">
        <v>-1.3455367696718401E-2</v>
      </c>
      <c r="N76" s="105">
        <v>-4.1573047208237734E-2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64497</v>
      </c>
      <c r="C78" s="85">
        <v>52597795.716624968</v>
      </c>
      <c r="D78" s="85">
        <v>38312</v>
      </c>
      <c r="E78" s="20"/>
      <c r="F78" s="50" t="s">
        <v>61</v>
      </c>
      <c r="G78" s="51">
        <v>72731</v>
      </c>
      <c r="H78" s="51">
        <v>54638894.675886169</v>
      </c>
      <c r="I78" s="55">
        <v>42929</v>
      </c>
      <c r="K78" s="98" t="s">
        <v>61</v>
      </c>
      <c r="L78" s="99">
        <v>-0.11321169790048258</v>
      </c>
      <c r="M78" s="99">
        <v>-3.7356153915060863E-2</v>
      </c>
      <c r="N78" s="99">
        <v>-0.10754967504484148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64497</v>
      </c>
      <c r="C79" s="34">
        <v>52597795.716624968</v>
      </c>
      <c r="D79" s="35">
        <v>38312</v>
      </c>
      <c r="E79" s="20"/>
      <c r="F79" s="72" t="s">
        <v>62</v>
      </c>
      <c r="G79" s="61">
        <v>72731</v>
      </c>
      <c r="H79" s="61">
        <v>54638894.675886169</v>
      </c>
      <c r="I79" s="62">
        <v>42929</v>
      </c>
      <c r="K79" s="14" t="s">
        <v>62</v>
      </c>
      <c r="L79" s="104">
        <v>-0.11321169790048258</v>
      </c>
      <c r="M79" s="104">
        <v>-3.7356153915060863E-2</v>
      </c>
      <c r="N79" s="105">
        <v>-0.10754967504484148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21569</v>
      </c>
      <c r="C81" s="85">
        <v>23562678.56193839</v>
      </c>
      <c r="D81" s="85">
        <v>16825</v>
      </c>
      <c r="E81" s="20"/>
      <c r="F81" s="50" t="s">
        <v>63</v>
      </c>
      <c r="G81" s="51">
        <v>23141</v>
      </c>
      <c r="H81" s="51">
        <v>28260292.397092089</v>
      </c>
      <c r="I81" s="55">
        <v>16698</v>
      </c>
      <c r="K81" s="98" t="s">
        <v>63</v>
      </c>
      <c r="L81" s="99">
        <v>-6.7931377209282218E-2</v>
      </c>
      <c r="M81" s="99">
        <v>-0.16622665360805222</v>
      </c>
      <c r="N81" s="99">
        <v>7.6057012815906599E-3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21569</v>
      </c>
      <c r="C82" s="34">
        <v>23562678.56193839</v>
      </c>
      <c r="D82" s="35">
        <v>16825</v>
      </c>
      <c r="E82" s="20"/>
      <c r="F82" s="72" t="s">
        <v>64</v>
      </c>
      <c r="G82" s="61">
        <v>23141</v>
      </c>
      <c r="H82" s="61">
        <v>28260292.397092089</v>
      </c>
      <c r="I82" s="62">
        <v>16698</v>
      </c>
      <c r="K82" s="14" t="s">
        <v>64</v>
      </c>
      <c r="L82" s="104">
        <v>-6.7931377209282218E-2</v>
      </c>
      <c r="M82" s="104">
        <v>-0.16622665360805222</v>
      </c>
      <c r="N82" s="105">
        <v>7.6057012815906599E-3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33256</v>
      </c>
      <c r="C84" s="85">
        <v>37827354.582739823</v>
      </c>
      <c r="D84" s="85">
        <v>25737</v>
      </c>
      <c r="E84" s="20"/>
      <c r="F84" s="50" t="s">
        <v>65</v>
      </c>
      <c r="G84" s="51">
        <v>38550</v>
      </c>
      <c r="H84" s="51">
        <v>38088771.691352695</v>
      </c>
      <c r="I84" s="55">
        <v>29567</v>
      </c>
      <c r="K84" s="98" t="s">
        <v>65</v>
      </c>
      <c r="L84" s="99">
        <v>-0.13732814526588843</v>
      </c>
      <c r="M84" s="99">
        <v>-6.8633641098020393E-3</v>
      </c>
      <c r="N84" s="99">
        <v>-0.12953630736970267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9698</v>
      </c>
      <c r="C85" s="30">
        <v>9297854.5159484912</v>
      </c>
      <c r="D85" s="31">
        <v>7617</v>
      </c>
      <c r="E85" s="20"/>
      <c r="F85" s="73" t="s">
        <v>66</v>
      </c>
      <c r="G85" s="57">
        <v>9488</v>
      </c>
      <c r="H85" s="57">
        <v>10796137.346315395</v>
      </c>
      <c r="I85" s="58">
        <v>6788</v>
      </c>
      <c r="K85" s="10" t="s">
        <v>66</v>
      </c>
      <c r="L85" s="102">
        <v>2.2133220910623974E-2</v>
      </c>
      <c r="M85" s="102">
        <v>-0.13877952663118465</v>
      </c>
      <c r="N85" s="103">
        <v>0.12212728344136714</v>
      </c>
    </row>
    <row r="86" spans="1:18" ht="13.5" thickBot="1" x14ac:dyDescent="0.25">
      <c r="A86" s="39" t="s">
        <v>67</v>
      </c>
      <c r="B86" s="30">
        <v>5672</v>
      </c>
      <c r="C86" s="30">
        <v>7027615.499208089</v>
      </c>
      <c r="D86" s="31">
        <v>4355</v>
      </c>
      <c r="E86" s="20"/>
      <c r="F86" s="68" t="s">
        <v>67</v>
      </c>
      <c r="G86" s="79">
        <v>5966</v>
      </c>
      <c r="H86" s="79">
        <v>6190348.9809565563</v>
      </c>
      <c r="I86" s="80">
        <v>4619</v>
      </c>
      <c r="K86" s="11" t="s">
        <v>67</v>
      </c>
      <c r="L86" s="102">
        <v>-4.9279249078109322E-2</v>
      </c>
      <c r="M86" s="102">
        <v>0.13525352461181517</v>
      </c>
      <c r="N86" s="103">
        <v>-5.7155228404416558E-2</v>
      </c>
    </row>
    <row r="87" spans="1:18" ht="13.5" thickBot="1" x14ac:dyDescent="0.25">
      <c r="A87" s="40" t="s">
        <v>68</v>
      </c>
      <c r="B87" s="34">
        <v>17886</v>
      </c>
      <c r="C87" s="34">
        <v>21501884.567583241</v>
      </c>
      <c r="D87" s="35">
        <v>13765</v>
      </c>
      <c r="E87" s="20"/>
      <c r="F87" s="69" t="s">
        <v>68</v>
      </c>
      <c r="G87" s="74">
        <v>23096</v>
      </c>
      <c r="H87" s="74">
        <v>21102285.364080746</v>
      </c>
      <c r="I87" s="75">
        <v>18160</v>
      </c>
      <c r="K87" s="12" t="s">
        <v>68</v>
      </c>
      <c r="L87" s="104">
        <v>-0.22558018704537586</v>
      </c>
      <c r="M87" s="104">
        <v>1.8936299865543127E-2</v>
      </c>
      <c r="N87" s="105">
        <v>-0.24201541850220265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6102</v>
      </c>
      <c r="C89" s="85">
        <v>6217684.7717928104</v>
      </c>
      <c r="D89" s="85">
        <v>4777</v>
      </c>
      <c r="E89" s="20"/>
      <c r="F89" s="54" t="s">
        <v>69</v>
      </c>
      <c r="G89" s="51">
        <v>7278</v>
      </c>
      <c r="H89" s="51">
        <v>7802249.2700290661</v>
      </c>
      <c r="I89" s="55">
        <v>5516</v>
      </c>
      <c r="K89" s="101" t="s">
        <v>69</v>
      </c>
      <c r="L89" s="99">
        <v>-0.16158285243198678</v>
      </c>
      <c r="M89" s="99">
        <v>-0.20309072978776443</v>
      </c>
      <c r="N89" s="99">
        <v>-0.13397389412617844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6102</v>
      </c>
      <c r="C90" s="34">
        <v>6217684.7717928104</v>
      </c>
      <c r="D90" s="35">
        <v>4777</v>
      </c>
      <c r="E90" s="20"/>
      <c r="F90" s="71" t="s">
        <v>70</v>
      </c>
      <c r="G90" s="61">
        <v>7278</v>
      </c>
      <c r="H90" s="61">
        <v>7802249.2700290661</v>
      </c>
      <c r="I90" s="62">
        <v>5516</v>
      </c>
      <c r="K90" s="13" t="s">
        <v>70</v>
      </c>
      <c r="L90" s="104">
        <v>-0.16158285243198678</v>
      </c>
      <c r="M90" s="104">
        <v>-0.20309072978776443</v>
      </c>
      <c r="N90" s="105">
        <v>-0.13397389412617844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3"/>
  </sheetPr>
  <dimension ref="A1:S92"/>
  <sheetViews>
    <sheetView tabSelected="1" zoomScale="85" zoomScaleNormal="85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6" t="s">
        <v>76</v>
      </c>
      <c r="L1" s="176"/>
      <c r="M1" s="44" t="s">
        <v>74</v>
      </c>
      <c r="N1" s="1"/>
    </row>
    <row r="2" spans="1:19" x14ac:dyDescent="0.2">
      <c r="A2" s="25" t="s">
        <v>81</v>
      </c>
      <c r="B2" s="26">
        <f>'Marzo 2021'!B2</f>
        <v>2021</v>
      </c>
      <c r="C2" s="25"/>
      <c r="D2" s="25"/>
      <c r="F2" s="44" t="str">
        <f>A2</f>
        <v>MES: ABRIL</v>
      </c>
      <c r="G2" s="45">
        <f>'Marzo 2021'!G2</f>
        <v>2020</v>
      </c>
      <c r="K2" s="1" t="str">
        <f>A2</f>
        <v>MES: ABRIL</v>
      </c>
      <c r="L2" s="3"/>
      <c r="M2" s="1" t="str">
        <f>'Marzo 2021'!M2</f>
        <v>2021/2020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123"/>
      <c r="H5" s="123"/>
      <c r="I5" s="123"/>
      <c r="K5" s="4"/>
      <c r="L5" s="5"/>
      <c r="M5" s="5"/>
      <c r="N5" s="4"/>
    </row>
    <row r="6" spans="1:19" ht="13.5" thickBot="1" x14ac:dyDescent="0.25">
      <c r="A6" s="84" t="s">
        <v>1</v>
      </c>
      <c r="B6" s="85">
        <v>296625</v>
      </c>
      <c r="C6" s="85">
        <v>298416609.54992276</v>
      </c>
      <c r="D6" s="85">
        <v>207814</v>
      </c>
      <c r="E6" s="20"/>
      <c r="F6" s="50" t="s">
        <v>1</v>
      </c>
      <c r="G6" s="51">
        <v>199820</v>
      </c>
      <c r="H6" s="51">
        <v>203197980.99651983</v>
      </c>
      <c r="I6" s="51">
        <v>126515</v>
      </c>
      <c r="K6" s="98" t="s">
        <v>1</v>
      </c>
      <c r="L6" s="99">
        <v>0.48446101491342208</v>
      </c>
      <c r="M6" s="99">
        <v>0.4686002689910278</v>
      </c>
      <c r="N6" s="99">
        <v>0.6426036438366991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34372</v>
      </c>
      <c r="C8" s="87">
        <v>30774672.166051175</v>
      </c>
      <c r="D8" s="87">
        <v>24219</v>
      </c>
      <c r="E8" s="20"/>
      <c r="F8" s="54" t="s">
        <v>4</v>
      </c>
      <c r="G8" s="51">
        <v>25377</v>
      </c>
      <c r="H8" s="51">
        <v>20178936.355750725</v>
      </c>
      <c r="I8" s="55">
        <v>17510</v>
      </c>
      <c r="K8" s="101" t="s">
        <v>4</v>
      </c>
      <c r="L8" s="99">
        <v>0.35445482129487327</v>
      </c>
      <c r="M8" s="99">
        <v>0.52508891566431881</v>
      </c>
      <c r="N8" s="99">
        <v>0.38315248429468873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2551</v>
      </c>
      <c r="C9" s="30">
        <v>2150700.1351961689</v>
      </c>
      <c r="D9" s="31">
        <v>1169</v>
      </c>
      <c r="E9" s="21"/>
      <c r="F9" s="56" t="s">
        <v>5</v>
      </c>
      <c r="G9" s="57">
        <v>1800</v>
      </c>
      <c r="H9" s="57">
        <v>1784932.3440353703</v>
      </c>
      <c r="I9" s="58">
        <v>774</v>
      </c>
      <c r="K9" s="7" t="s">
        <v>5</v>
      </c>
      <c r="L9" s="102">
        <v>0.41722222222222216</v>
      </c>
      <c r="M9" s="102">
        <v>0.20491969479015193</v>
      </c>
      <c r="N9" s="102">
        <v>0.51033591731266159</v>
      </c>
    </row>
    <row r="10" spans="1:19" ht="13.5" thickBot="1" x14ac:dyDescent="0.25">
      <c r="A10" s="32" t="s">
        <v>6</v>
      </c>
      <c r="B10" s="30">
        <v>8021</v>
      </c>
      <c r="C10" s="30">
        <v>4974415.0758422967</v>
      </c>
      <c r="D10" s="31">
        <v>6907</v>
      </c>
      <c r="E10" s="20"/>
      <c r="F10" s="59" t="s">
        <v>6</v>
      </c>
      <c r="G10" s="79">
        <v>7856</v>
      </c>
      <c r="H10" s="79">
        <v>3787547.0574427741</v>
      </c>
      <c r="I10" s="80">
        <v>7044</v>
      </c>
      <c r="K10" s="8" t="s">
        <v>6</v>
      </c>
      <c r="L10" s="113">
        <v>2.1003054989816805E-2</v>
      </c>
      <c r="M10" s="113">
        <v>0.31336059998706833</v>
      </c>
      <c r="N10" s="115">
        <v>-1.9449176604202201E-2</v>
      </c>
    </row>
    <row r="11" spans="1:19" ht="13.5" thickBot="1" x14ac:dyDescent="0.25">
      <c r="A11" s="32" t="s">
        <v>7</v>
      </c>
      <c r="B11" s="30">
        <v>1542</v>
      </c>
      <c r="C11" s="30">
        <v>1739577.0862261048</v>
      </c>
      <c r="D11" s="31">
        <v>1118</v>
      </c>
      <c r="E11" s="20"/>
      <c r="F11" s="59" t="s">
        <v>7</v>
      </c>
      <c r="G11" s="79">
        <v>1233</v>
      </c>
      <c r="H11" s="79">
        <v>1287083.6577667042</v>
      </c>
      <c r="I11" s="80">
        <v>700</v>
      </c>
      <c r="K11" s="8" t="s">
        <v>7</v>
      </c>
      <c r="L11" s="113">
        <v>0.25060827250608275</v>
      </c>
      <c r="M11" s="113">
        <v>0.35156489302688287</v>
      </c>
      <c r="N11" s="115">
        <v>0.5971428571428572</v>
      </c>
    </row>
    <row r="12" spans="1:19" ht="13.5" thickBot="1" x14ac:dyDescent="0.25">
      <c r="A12" s="32" t="s">
        <v>8</v>
      </c>
      <c r="B12" s="30">
        <v>1780</v>
      </c>
      <c r="C12" s="30">
        <v>1597464.7196486872</v>
      </c>
      <c r="D12" s="31">
        <v>1285</v>
      </c>
      <c r="E12" s="20"/>
      <c r="F12" s="59" t="s">
        <v>8</v>
      </c>
      <c r="G12" s="79">
        <v>1401</v>
      </c>
      <c r="H12" s="79">
        <v>1133877.5270748609</v>
      </c>
      <c r="I12" s="80">
        <v>982</v>
      </c>
      <c r="K12" s="8" t="s">
        <v>8</v>
      </c>
      <c r="L12" s="113">
        <v>0.27052105638829405</v>
      </c>
      <c r="M12" s="113">
        <v>0.40885120438869005</v>
      </c>
      <c r="N12" s="115">
        <v>0.30855397148676178</v>
      </c>
    </row>
    <row r="13" spans="1:19" ht="13.5" thickBot="1" x14ac:dyDescent="0.25">
      <c r="A13" s="32" t="s">
        <v>9</v>
      </c>
      <c r="B13" s="30">
        <v>2805</v>
      </c>
      <c r="C13" s="30">
        <v>2034329.5125199151</v>
      </c>
      <c r="D13" s="31">
        <v>2126</v>
      </c>
      <c r="E13" s="20"/>
      <c r="F13" s="59" t="s">
        <v>9</v>
      </c>
      <c r="G13" s="79">
        <v>3357</v>
      </c>
      <c r="H13" s="79">
        <v>2155200.7614699425</v>
      </c>
      <c r="I13" s="80">
        <v>2404</v>
      </c>
      <c r="K13" s="8" t="s">
        <v>9</v>
      </c>
      <c r="L13" s="113">
        <v>-0.16443252904378913</v>
      </c>
      <c r="M13" s="113">
        <v>-5.608352182818821E-2</v>
      </c>
      <c r="N13" s="115">
        <v>-0.1156405990016639</v>
      </c>
    </row>
    <row r="14" spans="1:19" ht="13.5" thickBot="1" x14ac:dyDescent="0.25">
      <c r="A14" s="32" t="s">
        <v>10</v>
      </c>
      <c r="B14" s="30">
        <v>1353</v>
      </c>
      <c r="C14" s="30">
        <v>1411975.8146593571</v>
      </c>
      <c r="D14" s="31">
        <v>847</v>
      </c>
      <c r="E14" s="20"/>
      <c r="F14" s="59" t="s">
        <v>10</v>
      </c>
      <c r="G14" s="79">
        <v>855</v>
      </c>
      <c r="H14" s="79">
        <v>773943.50003424089</v>
      </c>
      <c r="I14" s="80">
        <v>547</v>
      </c>
      <c r="K14" s="8" t="s">
        <v>10</v>
      </c>
      <c r="L14" s="113">
        <v>0.58245614035087723</v>
      </c>
      <c r="M14" s="113">
        <v>0.82439133424712296</v>
      </c>
      <c r="N14" s="115">
        <v>0.54844606946983543</v>
      </c>
    </row>
    <row r="15" spans="1:19" ht="13.5" thickBot="1" x14ac:dyDescent="0.25">
      <c r="A15" s="32" t="s">
        <v>11</v>
      </c>
      <c r="B15" s="30">
        <v>5030</v>
      </c>
      <c r="C15" s="30">
        <v>3161323.9391659419</v>
      </c>
      <c r="D15" s="31">
        <v>4240</v>
      </c>
      <c r="E15" s="20"/>
      <c r="F15" s="59" t="s">
        <v>11</v>
      </c>
      <c r="G15" s="79">
        <v>2445</v>
      </c>
      <c r="H15" s="79">
        <v>1915182.8853963939</v>
      </c>
      <c r="I15" s="80">
        <v>1589</v>
      </c>
      <c r="K15" s="8" t="s">
        <v>11</v>
      </c>
      <c r="L15" s="113">
        <v>1.0572597137014315</v>
      </c>
      <c r="M15" s="113">
        <v>0.65066425941438411</v>
      </c>
      <c r="N15" s="115">
        <v>1.6683448709880428</v>
      </c>
    </row>
    <row r="16" spans="1:19" ht="13.5" thickBot="1" x14ac:dyDescent="0.25">
      <c r="A16" s="33" t="s">
        <v>12</v>
      </c>
      <c r="B16" s="34">
        <v>11290</v>
      </c>
      <c r="C16" s="34">
        <v>13704885.882792704</v>
      </c>
      <c r="D16" s="35">
        <v>6527</v>
      </c>
      <c r="E16" s="20"/>
      <c r="F16" s="60" t="s">
        <v>12</v>
      </c>
      <c r="G16" s="109">
        <v>6430</v>
      </c>
      <c r="H16" s="109">
        <v>7341168.6225304371</v>
      </c>
      <c r="I16" s="110">
        <v>3470</v>
      </c>
      <c r="K16" s="9" t="s">
        <v>12</v>
      </c>
      <c r="L16" s="116">
        <v>0.7558320373250389</v>
      </c>
      <c r="M16" s="116">
        <v>0.86685343812042137</v>
      </c>
      <c r="N16" s="117">
        <v>0.8809798270893372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13949</v>
      </c>
      <c r="C18" s="89">
        <v>14448355.272105556</v>
      </c>
      <c r="D18" s="89">
        <v>10370</v>
      </c>
      <c r="E18" s="20"/>
      <c r="F18" s="65" t="s">
        <v>13</v>
      </c>
      <c r="G18" s="164">
        <v>6911</v>
      </c>
      <c r="H18" s="164">
        <v>7461715.8114878768</v>
      </c>
      <c r="I18" s="165">
        <v>4258</v>
      </c>
      <c r="K18" s="107" t="s">
        <v>13</v>
      </c>
      <c r="L18" s="108">
        <v>1.0183765012299233</v>
      </c>
      <c r="M18" s="108">
        <v>0.93633148690294776</v>
      </c>
      <c r="N18" s="120">
        <v>1.4354156881164868</v>
      </c>
    </row>
    <row r="19" spans="1:19" ht="13.5" thickBot="1" x14ac:dyDescent="0.25">
      <c r="A19" s="38" t="s">
        <v>14</v>
      </c>
      <c r="B19" s="30">
        <v>863</v>
      </c>
      <c r="C19" s="30">
        <v>1494519.2508241406</v>
      </c>
      <c r="D19" s="31">
        <v>512</v>
      </c>
      <c r="E19" s="20"/>
      <c r="F19" s="68" t="s">
        <v>14</v>
      </c>
      <c r="G19" s="166">
        <v>668</v>
      </c>
      <c r="H19" s="166">
        <v>1172496.7479509921</v>
      </c>
      <c r="I19" s="167">
        <v>346</v>
      </c>
      <c r="K19" s="10" t="s">
        <v>14</v>
      </c>
      <c r="L19" s="113">
        <v>0.29191616766467066</v>
      </c>
      <c r="M19" s="113">
        <v>0.27464681964867022</v>
      </c>
      <c r="N19" s="115">
        <v>0.47976878612716756</v>
      </c>
    </row>
    <row r="20" spans="1:19" ht="13.5" thickBot="1" x14ac:dyDescent="0.25">
      <c r="A20" s="39" t="s">
        <v>15</v>
      </c>
      <c r="B20" s="30">
        <v>588</v>
      </c>
      <c r="C20" s="30">
        <v>592433.24258005351</v>
      </c>
      <c r="D20" s="31">
        <v>491</v>
      </c>
      <c r="E20" s="20"/>
      <c r="F20" s="68" t="s">
        <v>15</v>
      </c>
      <c r="G20" s="79">
        <v>161</v>
      </c>
      <c r="H20" s="79">
        <v>223756.48722738752</v>
      </c>
      <c r="I20" s="80">
        <v>89</v>
      </c>
      <c r="K20" s="11" t="s">
        <v>15</v>
      </c>
      <c r="L20" s="113">
        <v>2.652173913043478</v>
      </c>
      <c r="M20" s="113">
        <v>1.6476695711530653</v>
      </c>
      <c r="N20" s="115">
        <v>4.5168539325842696</v>
      </c>
    </row>
    <row r="21" spans="1:19" ht="13.5" thickBot="1" x14ac:dyDescent="0.25">
      <c r="A21" s="40" t="s">
        <v>16</v>
      </c>
      <c r="B21" s="34">
        <v>12498</v>
      </c>
      <c r="C21" s="34">
        <v>12361402.778701361</v>
      </c>
      <c r="D21" s="35">
        <v>9367</v>
      </c>
      <c r="E21" s="20"/>
      <c r="F21" s="69" t="s">
        <v>16</v>
      </c>
      <c r="G21" s="168">
        <v>6082</v>
      </c>
      <c r="H21" s="168">
        <v>6065462.5763094975</v>
      </c>
      <c r="I21" s="169">
        <v>3823</v>
      </c>
      <c r="K21" s="12" t="s">
        <v>16</v>
      </c>
      <c r="L21" s="113">
        <v>1.0549161460046039</v>
      </c>
      <c r="M21" s="113">
        <v>1.037998359264892</v>
      </c>
      <c r="N21" s="115">
        <v>1.450170023541721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3849</v>
      </c>
      <c r="C23" s="85">
        <v>5600736.5044644363</v>
      </c>
      <c r="D23" s="85">
        <v>2245</v>
      </c>
      <c r="E23" s="20"/>
      <c r="F23" s="54" t="s">
        <v>17</v>
      </c>
      <c r="G23" s="51">
        <v>2349</v>
      </c>
      <c r="H23" s="51">
        <v>3002169.2455206695</v>
      </c>
      <c r="I23" s="55">
        <v>1021</v>
      </c>
      <c r="K23" s="101" t="s">
        <v>17</v>
      </c>
      <c r="L23" s="99">
        <v>0.63856960408684538</v>
      </c>
      <c r="M23" s="99">
        <v>0.86556321327350561</v>
      </c>
      <c r="N23" s="99">
        <v>1.1988246816846231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3849</v>
      </c>
      <c r="C24" s="34">
        <v>5600736.5044644363</v>
      </c>
      <c r="D24" s="35">
        <v>2245</v>
      </c>
      <c r="E24" s="20"/>
      <c r="F24" s="71" t="s">
        <v>18</v>
      </c>
      <c r="G24" s="61">
        <v>2349</v>
      </c>
      <c r="H24" s="61">
        <v>3002169.2455206695</v>
      </c>
      <c r="I24" s="62">
        <v>1021</v>
      </c>
      <c r="K24" s="13" t="s">
        <v>18</v>
      </c>
      <c r="L24" s="104">
        <v>0.63856960408684538</v>
      </c>
      <c r="M24" s="104">
        <v>0.86556321327350561</v>
      </c>
      <c r="N24" s="105">
        <v>1.1988246816846231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1027</v>
      </c>
      <c r="C26" s="85">
        <v>694675.40884201264</v>
      </c>
      <c r="D26" s="85">
        <v>785</v>
      </c>
      <c r="E26" s="20"/>
      <c r="F26" s="50" t="s">
        <v>19</v>
      </c>
      <c r="G26" s="51">
        <v>460</v>
      </c>
      <c r="H26" s="51">
        <v>325664.25089475862</v>
      </c>
      <c r="I26" s="55">
        <v>323</v>
      </c>
      <c r="K26" s="98" t="s">
        <v>19</v>
      </c>
      <c r="L26" s="99">
        <v>1.232608695652174</v>
      </c>
      <c r="M26" s="99">
        <v>1.1331030560873669</v>
      </c>
      <c r="N26" s="99">
        <v>1.4303405572755419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1027</v>
      </c>
      <c r="C27" s="34">
        <v>694675.40884201264</v>
      </c>
      <c r="D27" s="35">
        <v>785</v>
      </c>
      <c r="E27" s="20"/>
      <c r="F27" s="72" t="s">
        <v>20</v>
      </c>
      <c r="G27" s="61">
        <v>460</v>
      </c>
      <c r="H27" s="61">
        <v>325664.25089475862</v>
      </c>
      <c r="I27" s="62">
        <v>323</v>
      </c>
      <c r="K27" s="14" t="s">
        <v>20</v>
      </c>
      <c r="L27" s="104">
        <v>1.232608695652174</v>
      </c>
      <c r="M27" s="104">
        <v>1.1331030560873669</v>
      </c>
      <c r="N27" s="105">
        <v>1.4303405572755419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5107</v>
      </c>
      <c r="C29" s="85">
        <v>3237108.2194714798</v>
      </c>
      <c r="D29" s="85">
        <v>3675</v>
      </c>
      <c r="E29" s="20"/>
      <c r="F29" s="50" t="s">
        <v>21</v>
      </c>
      <c r="G29" s="51">
        <v>2760</v>
      </c>
      <c r="H29" s="51">
        <v>2137509.6322393268</v>
      </c>
      <c r="I29" s="55">
        <v>1574</v>
      </c>
      <c r="K29" s="98" t="s">
        <v>21</v>
      </c>
      <c r="L29" s="99">
        <v>0.85036231884057978</v>
      </c>
      <c r="M29" s="99">
        <v>0.514429769413566</v>
      </c>
      <c r="N29" s="99">
        <v>1.334815756035578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2434</v>
      </c>
      <c r="C30" s="30">
        <v>1420765.4093653923</v>
      </c>
      <c r="D30" s="31">
        <v>1833</v>
      </c>
      <c r="E30" s="20"/>
      <c r="F30" s="73" t="s">
        <v>22</v>
      </c>
      <c r="G30" s="57">
        <v>1100</v>
      </c>
      <c r="H30" s="57">
        <v>880079.25132634002</v>
      </c>
      <c r="I30" s="58">
        <v>565</v>
      </c>
      <c r="K30" s="15" t="s">
        <v>22</v>
      </c>
      <c r="L30" s="102">
        <v>1.2127272727272729</v>
      </c>
      <c r="M30" s="102">
        <v>0.61436076037947829</v>
      </c>
      <c r="N30" s="103">
        <v>2.2442477876106195</v>
      </c>
    </row>
    <row r="31" spans="1:19" ht="13.5" thickBot="1" x14ac:dyDescent="0.25">
      <c r="A31" s="94" t="s">
        <v>23</v>
      </c>
      <c r="B31" s="34">
        <v>2673</v>
      </c>
      <c r="C31" s="34">
        <v>1816342.8101060877</v>
      </c>
      <c r="D31" s="35">
        <v>1842</v>
      </c>
      <c r="E31" s="20"/>
      <c r="F31" s="73" t="s">
        <v>23</v>
      </c>
      <c r="G31" s="74">
        <v>1660</v>
      </c>
      <c r="H31" s="74">
        <v>1257430.3809129868</v>
      </c>
      <c r="I31" s="75">
        <v>1009</v>
      </c>
      <c r="K31" s="16" t="s">
        <v>23</v>
      </c>
      <c r="L31" s="104">
        <v>0.61024096385542159</v>
      </c>
      <c r="M31" s="104">
        <v>0.44448777258530159</v>
      </c>
      <c r="N31" s="105">
        <v>0.82556987115956382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10332</v>
      </c>
      <c r="C33" s="85">
        <v>8340333.7631607056</v>
      </c>
      <c r="D33" s="85">
        <v>7147</v>
      </c>
      <c r="E33" s="20"/>
      <c r="F33" s="54" t="s">
        <v>24</v>
      </c>
      <c r="G33" s="51">
        <v>6851</v>
      </c>
      <c r="H33" s="51">
        <v>5005660.6772057693</v>
      </c>
      <c r="I33" s="55">
        <v>4903</v>
      </c>
      <c r="K33" s="101" t="s">
        <v>24</v>
      </c>
      <c r="L33" s="99">
        <v>0.50810100715224049</v>
      </c>
      <c r="M33" s="99">
        <v>0.66618041073778844</v>
      </c>
      <c r="N33" s="99">
        <v>0.45767897205792374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10332</v>
      </c>
      <c r="C34" s="34">
        <v>8340333.7631607056</v>
      </c>
      <c r="D34" s="35">
        <v>7147</v>
      </c>
      <c r="E34" s="20"/>
      <c r="F34" s="71" t="s">
        <v>25</v>
      </c>
      <c r="G34" s="61">
        <v>6851</v>
      </c>
      <c r="H34" s="61">
        <v>5005660.6772057693</v>
      </c>
      <c r="I34" s="62">
        <v>4903</v>
      </c>
      <c r="K34" s="13" t="s">
        <v>25</v>
      </c>
      <c r="L34" s="104">
        <v>0.50810100715224049</v>
      </c>
      <c r="M34" s="104">
        <v>0.66618041073778844</v>
      </c>
      <c r="N34" s="105">
        <v>0.45767897205792374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18349</v>
      </c>
      <c r="C36" s="85">
        <v>17888438.498402346</v>
      </c>
      <c r="D36" s="85">
        <v>12179</v>
      </c>
      <c r="E36" s="20"/>
      <c r="F36" s="50" t="s">
        <v>26</v>
      </c>
      <c r="G36" s="51">
        <v>10509</v>
      </c>
      <c r="H36" s="51">
        <v>10934807.748734469</v>
      </c>
      <c r="I36" s="55">
        <v>6886</v>
      </c>
      <c r="K36" s="98" t="s">
        <v>26</v>
      </c>
      <c r="L36" s="99">
        <v>0.74602721476829381</v>
      </c>
      <c r="M36" s="99">
        <v>0.63591705583233971</v>
      </c>
      <c r="N36" s="114">
        <v>0.76866105140865515</v>
      </c>
    </row>
    <row r="37" spans="1:19" ht="13.5" thickBot="1" x14ac:dyDescent="0.25">
      <c r="A37" s="38" t="s">
        <v>27</v>
      </c>
      <c r="B37" s="30">
        <v>1109</v>
      </c>
      <c r="C37" s="30">
        <v>1362051.7589422355</v>
      </c>
      <c r="D37" s="30">
        <v>747</v>
      </c>
      <c r="E37" s="20"/>
      <c r="F37" s="73" t="s">
        <v>27</v>
      </c>
      <c r="G37" s="79">
        <v>898</v>
      </c>
      <c r="H37" s="79">
        <v>989087.25670036196</v>
      </c>
      <c r="I37" s="80">
        <v>599</v>
      </c>
      <c r="K37" s="10" t="s">
        <v>27</v>
      </c>
      <c r="L37" s="102">
        <v>0.23496659242761697</v>
      </c>
      <c r="M37" s="102">
        <v>0.37707947374238682</v>
      </c>
      <c r="N37" s="103">
        <v>0.24707846410684464</v>
      </c>
    </row>
    <row r="38" spans="1:19" ht="13.5" thickBot="1" x14ac:dyDescent="0.25">
      <c r="A38" s="39" t="s">
        <v>28</v>
      </c>
      <c r="B38" s="30">
        <v>1814</v>
      </c>
      <c r="C38" s="30">
        <v>2977290.2881800788</v>
      </c>
      <c r="D38" s="30">
        <v>869</v>
      </c>
      <c r="E38" s="20"/>
      <c r="F38" s="68" t="s">
        <v>28</v>
      </c>
      <c r="G38" s="79">
        <v>1420</v>
      </c>
      <c r="H38" s="79">
        <v>2041930.3240084697</v>
      </c>
      <c r="I38" s="80">
        <v>624</v>
      </c>
      <c r="K38" s="11" t="s">
        <v>28</v>
      </c>
      <c r="L38" s="113">
        <v>0.27746478873239444</v>
      </c>
      <c r="M38" s="113">
        <v>0.45807633746063581</v>
      </c>
      <c r="N38" s="115">
        <v>0.39262820512820507</v>
      </c>
    </row>
    <row r="39" spans="1:19" ht="13.5" thickBot="1" x14ac:dyDescent="0.25">
      <c r="A39" s="39" t="s">
        <v>29</v>
      </c>
      <c r="B39" s="30">
        <v>1094</v>
      </c>
      <c r="C39" s="30">
        <v>1193364.8355905195</v>
      </c>
      <c r="D39" s="30">
        <v>954</v>
      </c>
      <c r="E39" s="20"/>
      <c r="F39" s="68" t="s">
        <v>29</v>
      </c>
      <c r="G39" s="79">
        <v>1106</v>
      </c>
      <c r="H39" s="79">
        <v>1135041.6871916151</v>
      </c>
      <c r="I39" s="80">
        <v>728</v>
      </c>
      <c r="K39" s="11" t="s">
        <v>29</v>
      </c>
      <c r="L39" s="113">
        <v>-1.0849909584086825E-2</v>
      </c>
      <c r="M39" s="113">
        <v>5.1384146553428156E-2</v>
      </c>
      <c r="N39" s="115">
        <v>0.31043956043956045</v>
      </c>
    </row>
    <row r="40" spans="1:19" ht="13.5" thickBot="1" x14ac:dyDescent="0.25">
      <c r="A40" s="39" t="s">
        <v>30</v>
      </c>
      <c r="B40" s="30">
        <v>9109</v>
      </c>
      <c r="C40" s="30">
        <v>7948697.8977384465</v>
      </c>
      <c r="D40" s="30">
        <v>6512</v>
      </c>
      <c r="E40" s="20"/>
      <c r="F40" s="68" t="s">
        <v>30</v>
      </c>
      <c r="G40" s="79">
        <v>3662</v>
      </c>
      <c r="H40" s="79">
        <v>2694076.9940271135</v>
      </c>
      <c r="I40" s="80">
        <v>2712</v>
      </c>
      <c r="K40" s="11" t="s">
        <v>30</v>
      </c>
      <c r="L40" s="113">
        <v>1.487438558164937</v>
      </c>
      <c r="M40" s="113">
        <v>1.9504345701184698</v>
      </c>
      <c r="N40" s="115">
        <v>1.4011799410029497</v>
      </c>
    </row>
    <row r="41" spans="1:19" ht="13.5" thickBot="1" x14ac:dyDescent="0.25">
      <c r="A41" s="40" t="s">
        <v>31</v>
      </c>
      <c r="B41" s="34">
        <v>5223</v>
      </c>
      <c r="C41" s="34">
        <v>4407033.7179510677</v>
      </c>
      <c r="D41" s="35">
        <v>3097</v>
      </c>
      <c r="E41" s="20"/>
      <c r="F41" s="69" t="s">
        <v>31</v>
      </c>
      <c r="G41" s="79">
        <v>3423</v>
      </c>
      <c r="H41" s="79">
        <v>4074671.4868069082</v>
      </c>
      <c r="I41" s="80">
        <v>2223</v>
      </c>
      <c r="K41" s="12" t="s">
        <v>31</v>
      </c>
      <c r="L41" s="118">
        <v>0.52585451358457491</v>
      </c>
      <c r="M41" s="118">
        <v>8.156785945082734E-2</v>
      </c>
      <c r="N41" s="119">
        <v>0.3931623931623931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16704</v>
      </c>
      <c r="C43" s="85">
        <v>15275987.331151657</v>
      </c>
      <c r="D43" s="85">
        <v>13454</v>
      </c>
      <c r="E43" s="20"/>
      <c r="F43" s="50" t="s">
        <v>32</v>
      </c>
      <c r="G43" s="51">
        <v>13695</v>
      </c>
      <c r="H43" s="51">
        <v>13191665.474279575</v>
      </c>
      <c r="I43" s="55">
        <v>9187</v>
      </c>
      <c r="K43" s="98" t="s">
        <v>32</v>
      </c>
      <c r="L43" s="99">
        <v>0.21971522453450154</v>
      </c>
      <c r="M43" s="99">
        <v>0.15800293457531844</v>
      </c>
      <c r="N43" s="99">
        <v>0.46446065091977795</v>
      </c>
    </row>
    <row r="44" spans="1:19" ht="13.5" thickBot="1" x14ac:dyDescent="0.25">
      <c r="A44" s="38" t="s">
        <v>33</v>
      </c>
      <c r="B44" s="30">
        <v>612</v>
      </c>
      <c r="C44" s="30">
        <v>220112.01084256414</v>
      </c>
      <c r="D44" s="31">
        <v>579</v>
      </c>
      <c r="E44" s="20"/>
      <c r="F44" s="76" t="s">
        <v>33</v>
      </c>
      <c r="G44" s="57">
        <v>478</v>
      </c>
      <c r="H44" s="57">
        <v>215679.62361590113</v>
      </c>
      <c r="I44" s="58">
        <v>372</v>
      </c>
      <c r="K44" s="10" t="s">
        <v>33</v>
      </c>
      <c r="L44" s="170">
        <v>0.2803347280334727</v>
      </c>
      <c r="M44" s="170">
        <v>2.0550792663457829E-2</v>
      </c>
      <c r="N44" s="171">
        <v>0.55645161290322576</v>
      </c>
    </row>
    <row r="45" spans="1:19" ht="13.5" thickBot="1" x14ac:dyDescent="0.25">
      <c r="A45" s="39" t="s">
        <v>34</v>
      </c>
      <c r="B45" s="30">
        <v>2421</v>
      </c>
      <c r="C45" s="30">
        <v>2986752.0275538112</v>
      </c>
      <c r="D45" s="31">
        <v>1759</v>
      </c>
      <c r="E45" s="20"/>
      <c r="F45" s="77" t="s">
        <v>34</v>
      </c>
      <c r="G45" s="57">
        <v>2025</v>
      </c>
      <c r="H45" s="57">
        <v>2813692.9674896365</v>
      </c>
      <c r="I45" s="58">
        <v>1212</v>
      </c>
      <c r="K45" s="11" t="s">
        <v>34</v>
      </c>
      <c r="L45" s="172">
        <v>0.19555555555555548</v>
      </c>
      <c r="M45" s="172">
        <v>6.1506021468496375E-2</v>
      </c>
      <c r="N45" s="173">
        <v>0.45132013201320142</v>
      </c>
    </row>
    <row r="46" spans="1:19" ht="13.5" thickBot="1" x14ac:dyDescent="0.25">
      <c r="A46" s="39" t="s">
        <v>35</v>
      </c>
      <c r="B46" s="30">
        <v>1260</v>
      </c>
      <c r="C46" s="30">
        <v>964426.61630177905</v>
      </c>
      <c r="D46" s="31">
        <v>875</v>
      </c>
      <c r="E46" s="20"/>
      <c r="F46" s="77" t="s">
        <v>35</v>
      </c>
      <c r="G46" s="57">
        <v>672</v>
      </c>
      <c r="H46" s="57">
        <v>468447.90301796043</v>
      </c>
      <c r="I46" s="58">
        <v>494</v>
      </c>
      <c r="K46" s="11" t="s">
        <v>35</v>
      </c>
      <c r="L46" s="172">
        <v>0.875</v>
      </c>
      <c r="M46" s="172">
        <v>1.0587702711197804</v>
      </c>
      <c r="N46" s="173">
        <v>0.77125506072874495</v>
      </c>
    </row>
    <row r="47" spans="1:19" ht="13.5" thickBot="1" x14ac:dyDescent="0.25">
      <c r="A47" s="39" t="s">
        <v>36</v>
      </c>
      <c r="B47" s="30">
        <v>3503</v>
      </c>
      <c r="C47" s="30">
        <v>3528007.4357903316</v>
      </c>
      <c r="D47" s="31">
        <v>3026</v>
      </c>
      <c r="E47" s="20"/>
      <c r="F47" s="77" t="s">
        <v>36</v>
      </c>
      <c r="G47" s="57">
        <v>2908</v>
      </c>
      <c r="H47" s="57">
        <v>3465309.2648251639</v>
      </c>
      <c r="I47" s="58">
        <v>1942</v>
      </c>
      <c r="K47" s="11" t="s">
        <v>36</v>
      </c>
      <c r="L47" s="172">
        <v>0.2046079779917469</v>
      </c>
      <c r="M47" s="172">
        <v>1.8093095355611988E-2</v>
      </c>
      <c r="N47" s="173">
        <v>0.55818743563336759</v>
      </c>
    </row>
    <row r="48" spans="1:19" ht="13.5" thickBot="1" x14ac:dyDescent="0.25">
      <c r="A48" s="39" t="s">
        <v>37</v>
      </c>
      <c r="B48" s="30">
        <v>1358</v>
      </c>
      <c r="C48" s="30">
        <v>1510662.4944041891</v>
      </c>
      <c r="D48" s="31">
        <v>831</v>
      </c>
      <c r="E48" s="20"/>
      <c r="F48" s="77" t="s">
        <v>37</v>
      </c>
      <c r="G48" s="57">
        <v>1580</v>
      </c>
      <c r="H48" s="57">
        <v>1428258.7047528788</v>
      </c>
      <c r="I48" s="58">
        <v>959</v>
      </c>
      <c r="K48" s="11" t="s">
        <v>37</v>
      </c>
      <c r="L48" s="172">
        <v>-0.14050632911392402</v>
      </c>
      <c r="M48" s="172">
        <v>5.7695282638286383E-2</v>
      </c>
      <c r="N48" s="173">
        <v>-0.13347236704900933</v>
      </c>
    </row>
    <row r="49" spans="1:19" ht="13.5" thickBot="1" x14ac:dyDescent="0.25">
      <c r="A49" s="39" t="s">
        <v>38</v>
      </c>
      <c r="B49" s="30">
        <v>1792</v>
      </c>
      <c r="C49" s="30">
        <v>1291929.3161168252</v>
      </c>
      <c r="D49" s="31">
        <v>1547</v>
      </c>
      <c r="E49" s="20"/>
      <c r="F49" s="77" t="s">
        <v>38</v>
      </c>
      <c r="G49" s="57">
        <v>1560</v>
      </c>
      <c r="H49" s="57">
        <v>1157539.4463533156</v>
      </c>
      <c r="I49" s="58">
        <v>1103</v>
      </c>
      <c r="K49" s="11" t="s">
        <v>38</v>
      </c>
      <c r="L49" s="172">
        <v>0.14871794871794863</v>
      </c>
      <c r="M49" s="172">
        <v>0.11609960264152397</v>
      </c>
      <c r="N49" s="173">
        <v>0.40253853127833183</v>
      </c>
    </row>
    <row r="50" spans="1:19" ht="13.5" thickBot="1" x14ac:dyDescent="0.25">
      <c r="A50" s="39" t="s">
        <v>39</v>
      </c>
      <c r="B50" s="30">
        <v>599</v>
      </c>
      <c r="C50" s="30">
        <v>763011.86673904129</v>
      </c>
      <c r="D50" s="31">
        <v>460</v>
      </c>
      <c r="E50" s="20"/>
      <c r="F50" s="77" t="s">
        <v>39</v>
      </c>
      <c r="G50" s="57">
        <v>386</v>
      </c>
      <c r="H50" s="57">
        <v>451834.99261180707</v>
      </c>
      <c r="I50" s="58">
        <v>171</v>
      </c>
      <c r="K50" s="11" t="s">
        <v>39</v>
      </c>
      <c r="L50" s="172">
        <v>0.55181347150259064</v>
      </c>
      <c r="M50" s="172">
        <v>0.6886958274933368</v>
      </c>
      <c r="N50" s="173">
        <v>1.6900584795321638</v>
      </c>
    </row>
    <row r="51" spans="1:19" ht="13.5" thickBot="1" x14ac:dyDescent="0.25">
      <c r="A51" s="39" t="s">
        <v>40</v>
      </c>
      <c r="B51" s="30">
        <v>4186</v>
      </c>
      <c r="C51" s="30">
        <v>3252320.6598029397</v>
      </c>
      <c r="D51" s="31">
        <v>3583</v>
      </c>
      <c r="E51" s="20"/>
      <c r="F51" s="77" t="s">
        <v>40</v>
      </c>
      <c r="G51" s="57">
        <v>2888</v>
      </c>
      <c r="H51" s="57">
        <v>2380580.975799921</v>
      </c>
      <c r="I51" s="58">
        <v>1971</v>
      </c>
      <c r="K51" s="11" t="s">
        <v>40</v>
      </c>
      <c r="L51" s="172">
        <v>0.44944598337950148</v>
      </c>
      <c r="M51" s="172">
        <v>0.36618778897453708</v>
      </c>
      <c r="N51" s="173">
        <v>0.81785895484525617</v>
      </c>
    </row>
    <row r="52" spans="1:19" ht="13.5" thickBot="1" x14ac:dyDescent="0.25">
      <c r="A52" s="40" t="s">
        <v>41</v>
      </c>
      <c r="B52" s="34">
        <v>973</v>
      </c>
      <c r="C52" s="34">
        <v>758764.9036001747</v>
      </c>
      <c r="D52" s="35">
        <v>794</v>
      </c>
      <c r="E52" s="20"/>
      <c r="F52" s="78" t="s">
        <v>41</v>
      </c>
      <c r="G52" s="61">
        <v>1198</v>
      </c>
      <c r="H52" s="61">
        <v>810321.59581299184</v>
      </c>
      <c r="I52" s="62">
        <v>963</v>
      </c>
      <c r="K52" s="12" t="s">
        <v>41</v>
      </c>
      <c r="L52" s="174">
        <v>-0.18781302170283809</v>
      </c>
      <c r="M52" s="174">
        <v>-6.3624976156646196E-2</v>
      </c>
      <c r="N52" s="175">
        <v>-0.17549325025960538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51240</v>
      </c>
      <c r="C54" s="85">
        <v>68172453.840107575</v>
      </c>
      <c r="D54" s="85">
        <v>29327</v>
      </c>
      <c r="E54" s="20"/>
      <c r="F54" s="50" t="s">
        <v>42</v>
      </c>
      <c r="G54" s="51">
        <v>32615</v>
      </c>
      <c r="H54" s="51">
        <v>43261219.811252639</v>
      </c>
      <c r="I54" s="55">
        <v>18074</v>
      </c>
      <c r="K54" s="98" t="s">
        <v>42</v>
      </c>
      <c r="L54" s="99">
        <v>0.57105626245592522</v>
      </c>
      <c r="M54" s="99">
        <v>0.57583290849268409</v>
      </c>
      <c r="N54" s="99">
        <v>0.62260705986499953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38346</v>
      </c>
      <c r="C55" s="30">
        <v>53837278.117292359</v>
      </c>
      <c r="D55" s="31">
        <v>21470</v>
      </c>
      <c r="E55" s="20"/>
      <c r="F55" s="73" t="s">
        <v>43</v>
      </c>
      <c r="G55" s="57">
        <v>25250</v>
      </c>
      <c r="H55" s="57">
        <v>35087005.010453083</v>
      </c>
      <c r="I55" s="58">
        <v>13534</v>
      </c>
      <c r="K55" s="10" t="s">
        <v>43</v>
      </c>
      <c r="L55" s="102">
        <v>0.51865346534653467</v>
      </c>
      <c r="M55" s="102">
        <v>0.53439366230469698</v>
      </c>
      <c r="N55" s="103">
        <v>0.58637505541598944</v>
      </c>
    </row>
    <row r="56" spans="1:19" ht="13.5" thickBot="1" x14ac:dyDescent="0.25">
      <c r="A56" s="39" t="s">
        <v>44</v>
      </c>
      <c r="B56" s="30">
        <v>3639</v>
      </c>
      <c r="C56" s="30">
        <v>3949709.5889355931</v>
      </c>
      <c r="D56" s="31">
        <v>2325</v>
      </c>
      <c r="E56" s="20"/>
      <c r="F56" s="68" t="s">
        <v>44</v>
      </c>
      <c r="G56" s="79">
        <v>1937</v>
      </c>
      <c r="H56" s="79">
        <v>2168669.2908508964</v>
      </c>
      <c r="I56" s="80">
        <v>1291</v>
      </c>
      <c r="K56" s="11" t="s">
        <v>44</v>
      </c>
      <c r="L56" s="102">
        <v>0.87867836861125448</v>
      </c>
      <c r="M56" s="102">
        <v>0.82125951872813663</v>
      </c>
      <c r="N56" s="103">
        <v>0.80092951200619678</v>
      </c>
    </row>
    <row r="57" spans="1:19" ht="13.5" thickBot="1" x14ac:dyDescent="0.25">
      <c r="A57" s="39" t="s">
        <v>45</v>
      </c>
      <c r="B57" s="30">
        <v>1724</v>
      </c>
      <c r="C57" s="30">
        <v>2309054.0426983302</v>
      </c>
      <c r="D57" s="31">
        <v>887</v>
      </c>
      <c r="E57" s="20"/>
      <c r="F57" s="68" t="s">
        <v>45</v>
      </c>
      <c r="G57" s="79">
        <v>1475</v>
      </c>
      <c r="H57" s="79">
        <v>1748064.2505186624</v>
      </c>
      <c r="I57" s="80">
        <v>782</v>
      </c>
      <c r="K57" s="11" t="s">
        <v>45</v>
      </c>
      <c r="L57" s="102">
        <v>0.1688135593220339</v>
      </c>
      <c r="M57" s="102">
        <v>0.32092057944278563</v>
      </c>
      <c r="N57" s="103">
        <v>0.13427109974424556</v>
      </c>
    </row>
    <row r="58" spans="1:19" ht="13.5" thickBot="1" x14ac:dyDescent="0.25">
      <c r="A58" s="40" t="s">
        <v>46</v>
      </c>
      <c r="B58" s="34">
        <v>7531</v>
      </c>
      <c r="C58" s="34">
        <v>8076412.0911812959</v>
      </c>
      <c r="D58" s="35">
        <v>4645</v>
      </c>
      <c r="E58" s="20"/>
      <c r="F58" s="69" t="s">
        <v>46</v>
      </c>
      <c r="G58" s="74">
        <v>3953</v>
      </c>
      <c r="H58" s="74">
        <v>4257481.2594299922</v>
      </c>
      <c r="I58" s="75">
        <v>2467</v>
      </c>
      <c r="K58" s="12" t="s">
        <v>46</v>
      </c>
      <c r="L58" s="104">
        <v>0.90513534024791298</v>
      </c>
      <c r="M58" s="104">
        <v>0.89699298694331708</v>
      </c>
      <c r="N58" s="105">
        <v>0.88285366842318602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31904</v>
      </c>
      <c r="C60" s="85">
        <v>26045214.330796134</v>
      </c>
      <c r="D60" s="85">
        <v>23145</v>
      </c>
      <c r="E60" s="20"/>
      <c r="F60" s="50" t="s">
        <v>47</v>
      </c>
      <c r="G60" s="51">
        <v>19233</v>
      </c>
      <c r="H60" s="51">
        <v>15441469.373775927</v>
      </c>
      <c r="I60" s="55">
        <v>13845</v>
      </c>
      <c r="K60" s="98" t="s">
        <v>47</v>
      </c>
      <c r="L60" s="99">
        <v>0.65881557739302243</v>
      </c>
      <c r="M60" s="99">
        <v>0.68670569492748057</v>
      </c>
      <c r="N60" s="99">
        <v>0.67172264355362943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5371</v>
      </c>
      <c r="C61" s="30">
        <v>4347624.2103020614</v>
      </c>
      <c r="D61" s="31">
        <v>3692</v>
      </c>
      <c r="E61" s="20"/>
      <c r="F61" s="73" t="s">
        <v>48</v>
      </c>
      <c r="G61" s="57">
        <v>3537</v>
      </c>
      <c r="H61" s="57">
        <v>3091423.0973291104</v>
      </c>
      <c r="I61" s="58">
        <v>2410</v>
      </c>
      <c r="K61" s="10" t="s">
        <v>48</v>
      </c>
      <c r="L61" s="102">
        <v>0.5185185185185186</v>
      </c>
      <c r="M61" s="102">
        <v>0.40635043260764547</v>
      </c>
      <c r="N61" s="103">
        <v>0.53195020746887978</v>
      </c>
    </row>
    <row r="62" spans="1:19" ht="13.5" thickBot="1" x14ac:dyDescent="0.25">
      <c r="A62" s="39" t="s">
        <v>49</v>
      </c>
      <c r="B62" s="30">
        <v>2422</v>
      </c>
      <c r="C62" s="30">
        <v>3216340.6885753889</v>
      </c>
      <c r="D62" s="31">
        <v>991</v>
      </c>
      <c r="E62" s="20"/>
      <c r="F62" s="68" t="s">
        <v>49</v>
      </c>
      <c r="G62" s="79">
        <v>1153</v>
      </c>
      <c r="H62" s="79">
        <v>1237396.2686660176</v>
      </c>
      <c r="I62" s="80">
        <v>490</v>
      </c>
      <c r="K62" s="11" t="s">
        <v>49</v>
      </c>
      <c r="L62" s="102">
        <v>1.1006071118820469</v>
      </c>
      <c r="M62" s="102">
        <v>1.5992810630039997</v>
      </c>
      <c r="N62" s="103">
        <v>1.0224489795918368</v>
      </c>
    </row>
    <row r="63" spans="1:19" ht="13.5" thickBot="1" x14ac:dyDescent="0.25">
      <c r="A63" s="40" t="s">
        <v>50</v>
      </c>
      <c r="B63" s="34">
        <v>24111</v>
      </c>
      <c r="C63" s="34">
        <v>18481249.431918684</v>
      </c>
      <c r="D63" s="35">
        <v>18462</v>
      </c>
      <c r="E63" s="20"/>
      <c r="F63" s="69" t="s">
        <v>50</v>
      </c>
      <c r="G63" s="74">
        <v>14543</v>
      </c>
      <c r="H63" s="74">
        <v>11112650.0077808</v>
      </c>
      <c r="I63" s="75">
        <v>10945</v>
      </c>
      <c r="K63" s="12" t="s">
        <v>50</v>
      </c>
      <c r="L63" s="104">
        <v>0.65791102248504441</v>
      </c>
      <c r="M63" s="104">
        <v>0.66308211083572099</v>
      </c>
      <c r="N63" s="105">
        <v>0.68679762448606674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2952</v>
      </c>
      <c r="C65" s="85">
        <v>3883760.7592489072</v>
      </c>
      <c r="D65" s="85">
        <v>1078</v>
      </c>
      <c r="E65" s="20"/>
      <c r="F65" s="50" t="s">
        <v>51</v>
      </c>
      <c r="G65" s="51">
        <v>1680</v>
      </c>
      <c r="H65" s="51">
        <v>2163550.0640049726</v>
      </c>
      <c r="I65" s="55">
        <v>544</v>
      </c>
      <c r="K65" s="98" t="s">
        <v>51</v>
      </c>
      <c r="L65" s="99">
        <v>0.75714285714285712</v>
      </c>
      <c r="M65" s="99">
        <v>0.79508707649668753</v>
      </c>
      <c r="N65" s="99">
        <v>0.98161764705882359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2015</v>
      </c>
      <c r="C66" s="30">
        <v>2654078.5223045019</v>
      </c>
      <c r="D66" s="31">
        <v>566</v>
      </c>
      <c r="E66" s="20"/>
      <c r="F66" s="73" t="s">
        <v>52</v>
      </c>
      <c r="G66" s="57">
        <v>1116</v>
      </c>
      <c r="H66" s="57">
        <v>1303554.1273582149</v>
      </c>
      <c r="I66" s="58">
        <v>296</v>
      </c>
      <c r="K66" s="10" t="s">
        <v>52</v>
      </c>
      <c r="L66" s="102">
        <v>0.80555555555555558</v>
      </c>
      <c r="M66" s="102">
        <v>1.0360324643237195</v>
      </c>
      <c r="N66" s="103">
        <v>0.91216216216216206</v>
      </c>
    </row>
    <row r="67" spans="1:19" ht="13.5" thickBot="1" x14ac:dyDescent="0.25">
      <c r="A67" s="40" t="s">
        <v>53</v>
      </c>
      <c r="B67" s="34">
        <v>937</v>
      </c>
      <c r="C67" s="34">
        <v>1229682.2369444054</v>
      </c>
      <c r="D67" s="35">
        <v>512</v>
      </c>
      <c r="E67" s="20"/>
      <c r="F67" s="69" t="s">
        <v>53</v>
      </c>
      <c r="G67" s="74">
        <v>564</v>
      </c>
      <c r="H67" s="74">
        <v>859995.93664675753</v>
      </c>
      <c r="I67" s="75">
        <v>248</v>
      </c>
      <c r="K67" s="12" t="s">
        <v>53</v>
      </c>
      <c r="L67" s="104">
        <v>0.66134751773049638</v>
      </c>
      <c r="M67" s="104">
        <v>0.42986982210532942</v>
      </c>
      <c r="N67" s="105">
        <v>1.064516129032258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13454</v>
      </c>
      <c r="C69" s="85">
        <v>11418798.316841979</v>
      </c>
      <c r="D69" s="85">
        <v>9816</v>
      </c>
      <c r="E69" s="20"/>
      <c r="F69" s="50" t="s">
        <v>54</v>
      </c>
      <c r="G69" s="51">
        <v>6819</v>
      </c>
      <c r="H69" s="51">
        <v>6569201.0704961792</v>
      </c>
      <c r="I69" s="55">
        <v>4314</v>
      </c>
      <c r="K69" s="98" t="s">
        <v>54</v>
      </c>
      <c r="L69" s="99">
        <v>0.97301657134477204</v>
      </c>
      <c r="M69" s="99">
        <v>0.7382324264858442</v>
      </c>
      <c r="N69" s="99">
        <v>1.2753824756606398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4981</v>
      </c>
      <c r="C70" s="30">
        <v>3673882.1578643043</v>
      </c>
      <c r="D70" s="31">
        <v>3455</v>
      </c>
      <c r="E70" s="20"/>
      <c r="F70" s="73" t="s">
        <v>55</v>
      </c>
      <c r="G70" s="57">
        <v>3538</v>
      </c>
      <c r="H70" s="57">
        <v>3455118.3780638906</v>
      </c>
      <c r="I70" s="58">
        <v>2413</v>
      </c>
      <c r="K70" s="10" t="s">
        <v>55</v>
      </c>
      <c r="L70" s="102">
        <v>0.40785754663651774</v>
      </c>
      <c r="M70" s="102">
        <v>6.3315856611257493E-2</v>
      </c>
      <c r="N70" s="103">
        <v>0.43182760049730629</v>
      </c>
    </row>
    <row r="71" spans="1:19" ht="13.5" thickBot="1" x14ac:dyDescent="0.25">
      <c r="A71" s="39" t="s">
        <v>56</v>
      </c>
      <c r="B71" s="30">
        <v>993</v>
      </c>
      <c r="C71" s="30">
        <v>874764.7806985795</v>
      </c>
      <c r="D71" s="31">
        <v>667</v>
      </c>
      <c r="E71" s="20"/>
      <c r="F71" s="68" t="s">
        <v>56</v>
      </c>
      <c r="G71" s="79">
        <v>663</v>
      </c>
      <c r="H71" s="79">
        <v>497822.9310560383</v>
      </c>
      <c r="I71" s="80">
        <v>284</v>
      </c>
      <c r="K71" s="11" t="s">
        <v>56</v>
      </c>
      <c r="L71" s="102">
        <v>0.49773755656108598</v>
      </c>
      <c r="M71" s="102">
        <v>0.75718056788370425</v>
      </c>
      <c r="N71" s="103">
        <v>1.3485915492957745</v>
      </c>
    </row>
    <row r="72" spans="1:19" ht="13.5" thickBot="1" x14ac:dyDescent="0.25">
      <c r="A72" s="39" t="s">
        <v>57</v>
      </c>
      <c r="B72" s="30">
        <v>1349</v>
      </c>
      <c r="C72" s="30">
        <v>1075267.8571359301</v>
      </c>
      <c r="D72" s="31">
        <v>1057</v>
      </c>
      <c r="E72" s="20"/>
      <c r="F72" s="68" t="s">
        <v>57</v>
      </c>
      <c r="G72" s="79">
        <v>298</v>
      </c>
      <c r="H72" s="79">
        <v>292530.84106569953</v>
      </c>
      <c r="I72" s="80">
        <v>179</v>
      </c>
      <c r="K72" s="11" t="s">
        <v>57</v>
      </c>
      <c r="L72" s="102">
        <v>3.526845637583893</v>
      </c>
      <c r="M72" s="102">
        <v>2.6757418575719871</v>
      </c>
      <c r="N72" s="103">
        <v>4.9050279329608939</v>
      </c>
    </row>
    <row r="73" spans="1:19" ht="13.5" thickBot="1" x14ac:dyDescent="0.25">
      <c r="A73" s="40" t="s">
        <v>58</v>
      </c>
      <c r="B73" s="34">
        <v>6131</v>
      </c>
      <c r="C73" s="34">
        <v>5794883.5211431654</v>
      </c>
      <c r="D73" s="35">
        <v>4637</v>
      </c>
      <c r="E73" s="20"/>
      <c r="F73" s="69" t="s">
        <v>58</v>
      </c>
      <c r="G73" s="74">
        <v>2320</v>
      </c>
      <c r="H73" s="74">
        <v>2323728.9203105508</v>
      </c>
      <c r="I73" s="75">
        <v>1438</v>
      </c>
      <c r="K73" s="12" t="s">
        <v>58</v>
      </c>
      <c r="L73" s="104">
        <v>1.6426724137931035</v>
      </c>
      <c r="M73" s="104">
        <v>1.493786375206243</v>
      </c>
      <c r="N73" s="105">
        <v>2.2246175243393602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43797</v>
      </c>
      <c r="C75" s="85">
        <v>46081288.831373341</v>
      </c>
      <c r="D75" s="85">
        <v>29299</v>
      </c>
      <c r="E75" s="20"/>
      <c r="F75" s="50" t="s">
        <v>59</v>
      </c>
      <c r="G75" s="51">
        <v>29928</v>
      </c>
      <c r="H75" s="51">
        <v>36790840.289614424</v>
      </c>
      <c r="I75" s="55">
        <v>16182</v>
      </c>
      <c r="K75" s="98" t="s">
        <v>59</v>
      </c>
      <c r="L75" s="99">
        <v>0.46341218925421002</v>
      </c>
      <c r="M75" s="99">
        <v>0.25252069451595238</v>
      </c>
      <c r="N75" s="99">
        <v>0.81059201582004703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43797</v>
      </c>
      <c r="C76" s="34">
        <v>46081288.831373341</v>
      </c>
      <c r="D76" s="35">
        <v>29299</v>
      </c>
      <c r="E76" s="20"/>
      <c r="F76" s="72" t="s">
        <v>60</v>
      </c>
      <c r="G76" s="61">
        <v>29928</v>
      </c>
      <c r="H76" s="61">
        <v>36790840.289614424</v>
      </c>
      <c r="I76" s="62">
        <v>16182</v>
      </c>
      <c r="K76" s="14" t="s">
        <v>60</v>
      </c>
      <c r="L76" s="104">
        <v>0.46341218925421002</v>
      </c>
      <c r="M76" s="104">
        <v>0.25252069451595238</v>
      </c>
      <c r="N76" s="105">
        <v>0.81059201582004703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29042</v>
      </c>
      <c r="C78" s="85">
        <v>23706244.200348195</v>
      </c>
      <c r="D78" s="85">
        <v>24992</v>
      </c>
      <c r="E78" s="20"/>
      <c r="F78" s="50" t="s">
        <v>61</v>
      </c>
      <c r="G78" s="51">
        <v>26999</v>
      </c>
      <c r="H78" s="51">
        <v>22442949.308769438</v>
      </c>
      <c r="I78" s="55">
        <v>18782</v>
      </c>
      <c r="K78" s="98" t="s">
        <v>61</v>
      </c>
      <c r="L78" s="99">
        <v>7.5669469239601383E-2</v>
      </c>
      <c r="M78" s="99">
        <v>5.628916566171327E-2</v>
      </c>
      <c r="N78" s="99">
        <v>0.33063571504632105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29042</v>
      </c>
      <c r="C79" s="34">
        <v>23706244.200348195</v>
      </c>
      <c r="D79" s="35">
        <v>24992</v>
      </c>
      <c r="E79" s="20"/>
      <c r="F79" s="72" t="s">
        <v>62</v>
      </c>
      <c r="G79" s="61">
        <v>26999</v>
      </c>
      <c r="H79" s="61">
        <v>22442949.308769438</v>
      </c>
      <c r="I79" s="62">
        <v>18782</v>
      </c>
      <c r="K79" s="14" t="s">
        <v>62</v>
      </c>
      <c r="L79" s="104">
        <v>7.5669469239601383E-2</v>
      </c>
      <c r="M79" s="104">
        <v>5.628916566171327E-2</v>
      </c>
      <c r="N79" s="105">
        <v>0.33063571504632105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7106</v>
      </c>
      <c r="C81" s="85">
        <v>7939380.7990093483</v>
      </c>
      <c r="D81" s="85">
        <v>5428</v>
      </c>
      <c r="E81" s="20"/>
      <c r="F81" s="50" t="s">
        <v>63</v>
      </c>
      <c r="G81" s="51">
        <v>4385</v>
      </c>
      <c r="H81" s="51">
        <v>4841766.4819703056</v>
      </c>
      <c r="I81" s="55">
        <v>2732</v>
      </c>
      <c r="K81" s="98" t="s">
        <v>63</v>
      </c>
      <c r="L81" s="99">
        <v>0.62052451539338649</v>
      </c>
      <c r="M81" s="99">
        <v>0.6397694578154256</v>
      </c>
      <c r="N81" s="99">
        <v>0.98682284040995616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7106</v>
      </c>
      <c r="C82" s="34">
        <v>7939380.7990093483</v>
      </c>
      <c r="D82" s="35">
        <v>5428</v>
      </c>
      <c r="E82" s="20"/>
      <c r="F82" s="72" t="s">
        <v>64</v>
      </c>
      <c r="G82" s="61">
        <v>4385</v>
      </c>
      <c r="H82" s="61">
        <v>4841766.4819703056</v>
      </c>
      <c r="I82" s="62">
        <v>2732</v>
      </c>
      <c r="K82" s="14" t="s">
        <v>64</v>
      </c>
      <c r="L82" s="104">
        <v>0.62052451539338649</v>
      </c>
      <c r="M82" s="104">
        <v>0.6397694578154256</v>
      </c>
      <c r="N82" s="105">
        <v>0.98682284040995616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11417</v>
      </c>
      <c r="C84" s="85">
        <v>12741559.210981013</v>
      </c>
      <c r="D84" s="85">
        <v>9089</v>
      </c>
      <c r="E84" s="20"/>
      <c r="F84" s="50" t="s">
        <v>65</v>
      </c>
      <c r="G84" s="51">
        <v>7006</v>
      </c>
      <c r="H84" s="51">
        <v>7312373.4331195336</v>
      </c>
      <c r="I84" s="55">
        <v>4944</v>
      </c>
      <c r="K84" s="98" t="s">
        <v>65</v>
      </c>
      <c r="L84" s="99">
        <v>0.62960319725949176</v>
      </c>
      <c r="M84" s="99">
        <v>0.74246560675790496</v>
      </c>
      <c r="N84" s="99">
        <v>0.83838996763754037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3124</v>
      </c>
      <c r="C85" s="30">
        <v>3170560.3052929989</v>
      </c>
      <c r="D85" s="31">
        <v>2594</v>
      </c>
      <c r="E85" s="20"/>
      <c r="F85" s="73" t="s">
        <v>66</v>
      </c>
      <c r="G85" s="57">
        <v>1664</v>
      </c>
      <c r="H85" s="57">
        <v>1648752.2303868404</v>
      </c>
      <c r="I85" s="58">
        <v>1028</v>
      </c>
      <c r="K85" s="10" t="s">
        <v>66</v>
      </c>
      <c r="L85" s="102">
        <v>0.87740384615384626</v>
      </c>
      <c r="M85" s="102">
        <v>0.92300592342434773</v>
      </c>
      <c r="N85" s="103">
        <v>1.5233463035019454</v>
      </c>
    </row>
    <row r="86" spans="1:19" ht="13.5" thickBot="1" x14ac:dyDescent="0.25">
      <c r="A86" s="39" t="s">
        <v>67</v>
      </c>
      <c r="B86" s="30">
        <v>2129</v>
      </c>
      <c r="C86" s="30">
        <v>2493152.3176438375</v>
      </c>
      <c r="D86" s="31">
        <v>1660</v>
      </c>
      <c r="E86" s="20"/>
      <c r="F86" s="68" t="s">
        <v>67</v>
      </c>
      <c r="G86" s="79">
        <v>1280</v>
      </c>
      <c r="H86" s="79">
        <v>1397577.439056217</v>
      </c>
      <c r="I86" s="80">
        <v>967</v>
      </c>
      <c r="K86" s="11" t="s">
        <v>67</v>
      </c>
      <c r="L86" s="102">
        <v>0.66328125000000004</v>
      </c>
      <c r="M86" s="102">
        <v>0.78390996303393501</v>
      </c>
      <c r="N86" s="103">
        <v>0.7166494312306102</v>
      </c>
    </row>
    <row r="87" spans="1:19" ht="13.5" thickBot="1" x14ac:dyDescent="0.25">
      <c r="A87" s="40" t="s">
        <v>68</v>
      </c>
      <c r="B87" s="34">
        <v>6164</v>
      </c>
      <c r="C87" s="34">
        <v>7077846.5880441768</v>
      </c>
      <c r="D87" s="35">
        <v>4835</v>
      </c>
      <c r="E87" s="20"/>
      <c r="F87" s="69" t="s">
        <v>68</v>
      </c>
      <c r="G87" s="74">
        <v>4062</v>
      </c>
      <c r="H87" s="74">
        <v>4266043.7636764757</v>
      </c>
      <c r="I87" s="75">
        <v>2949</v>
      </c>
      <c r="K87" s="12" t="s">
        <v>68</v>
      </c>
      <c r="L87" s="104">
        <v>0.51747907434761209</v>
      </c>
      <c r="M87" s="104">
        <v>0.65911251270064097</v>
      </c>
      <c r="N87" s="105">
        <v>0.63953882672092233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2024</v>
      </c>
      <c r="C89" s="85">
        <v>2167602.0975669404</v>
      </c>
      <c r="D89" s="85">
        <v>1566</v>
      </c>
      <c r="E89" s="20"/>
      <c r="F89" s="54" t="s">
        <v>69</v>
      </c>
      <c r="G89" s="51">
        <v>2243</v>
      </c>
      <c r="H89" s="51">
        <v>2136481.9674032279</v>
      </c>
      <c r="I89" s="55">
        <v>1436</v>
      </c>
      <c r="K89" s="101" t="s">
        <v>69</v>
      </c>
      <c r="L89" s="99">
        <v>-9.7637093178778445E-2</v>
      </c>
      <c r="M89" s="99">
        <v>1.456606263873006E-2</v>
      </c>
      <c r="N89" s="99">
        <v>9.0529247910863475E-2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2024</v>
      </c>
      <c r="C90" s="34">
        <v>2167602.0975669404</v>
      </c>
      <c r="D90" s="35">
        <v>1566</v>
      </c>
      <c r="E90" s="20"/>
      <c r="F90" s="71" t="s">
        <v>70</v>
      </c>
      <c r="G90" s="61">
        <v>2243</v>
      </c>
      <c r="H90" s="61">
        <v>2136481.9674032279</v>
      </c>
      <c r="I90" s="62">
        <v>1436</v>
      </c>
      <c r="K90" s="13" t="s">
        <v>70</v>
      </c>
      <c r="L90" s="104">
        <v>-9.7637093178778445E-2</v>
      </c>
      <c r="M90" s="104">
        <v>1.456606263873006E-2</v>
      </c>
      <c r="N90" s="105">
        <v>9.0529247910863475E-2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S92"/>
  <sheetViews>
    <sheetView zoomScale="70" zoomScaleNormal="70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6" t="s">
        <v>76</v>
      </c>
      <c r="L1" s="176"/>
      <c r="M1" s="44" t="s">
        <v>74</v>
      </c>
      <c r="N1" s="1"/>
    </row>
    <row r="2" spans="1:19" x14ac:dyDescent="0.2">
      <c r="A2" s="25" t="s">
        <v>82</v>
      </c>
      <c r="B2" s="26">
        <f>'Abril 2021'!B2</f>
        <v>2021</v>
      </c>
      <c r="C2" s="25"/>
      <c r="D2" s="25"/>
      <c r="F2" s="44" t="str">
        <f>A2</f>
        <v>MES: MAYO</v>
      </c>
      <c r="G2" s="45">
        <f>'Abril 2021'!G2</f>
        <v>2020</v>
      </c>
      <c r="K2" s="1" t="str">
        <f>A2</f>
        <v>MES: MAYO</v>
      </c>
      <c r="L2" s="3"/>
      <c r="M2" s="1" t="str">
        <f>'Abril 2021'!M2</f>
        <v>2021/2020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8"/>
      <c r="M19" s="148"/>
      <c r="N19" s="149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8"/>
      <c r="M20" s="148"/>
      <c r="N20" s="149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0"/>
      <c r="M21" s="150"/>
      <c r="N21" s="151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52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52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52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52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52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52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52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52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12" t="s">
        <v>41</v>
      </c>
      <c r="G52" s="155"/>
      <c r="H52" s="155"/>
      <c r="I52" s="156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S92"/>
  <sheetViews>
    <sheetView zoomScaleNormal="100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6" t="s">
        <v>76</v>
      </c>
      <c r="L1" s="176"/>
      <c r="M1" s="44" t="s">
        <v>74</v>
      </c>
      <c r="N1" s="1"/>
    </row>
    <row r="2" spans="1:19" x14ac:dyDescent="0.2">
      <c r="A2" s="25" t="s">
        <v>83</v>
      </c>
      <c r="B2" s="26">
        <f>'Mayo 2021'!B2</f>
        <v>2021</v>
      </c>
      <c r="C2" s="25"/>
      <c r="D2" s="25"/>
      <c r="F2" s="44" t="str">
        <f>A2</f>
        <v>MES: JUNIO</v>
      </c>
      <c r="G2" s="45">
        <f>'Mayo 2021'!G2</f>
        <v>2020</v>
      </c>
      <c r="K2" s="1" t="str">
        <f>A2</f>
        <v>MES: JUNIO</v>
      </c>
      <c r="L2" s="3"/>
      <c r="M2" s="1" t="str">
        <f>'Mayo 2021'!M2</f>
        <v>2021/2020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8"/>
      <c r="M19" s="148"/>
      <c r="N19" s="149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8"/>
      <c r="M20" s="148"/>
      <c r="N20" s="149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0"/>
      <c r="M21" s="150"/>
      <c r="N21" s="151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52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52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52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52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52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52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52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52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12" t="s">
        <v>41</v>
      </c>
      <c r="G52" s="155"/>
      <c r="H52" s="155"/>
      <c r="I52" s="156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6"/>
  </sheetPr>
  <dimension ref="A1:S92"/>
  <sheetViews>
    <sheetView zoomScale="85" zoomScaleNormal="85" workbookViewId="0"/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6" t="s">
        <v>76</v>
      </c>
      <c r="L1" s="176"/>
      <c r="M1" s="44" t="s">
        <v>74</v>
      </c>
      <c r="N1" s="1"/>
    </row>
    <row r="2" spans="1:19" x14ac:dyDescent="0.2">
      <c r="A2" s="25" t="s">
        <v>80</v>
      </c>
      <c r="B2" s="26" t="s">
        <v>102</v>
      </c>
      <c r="C2" s="25"/>
      <c r="D2" s="25"/>
      <c r="F2" s="44" t="str">
        <f>A2</f>
        <v xml:space="preserve"> TRIMESTRAL</v>
      </c>
      <c r="G2" s="45" t="s">
        <v>97</v>
      </c>
      <c r="K2" s="1" t="str">
        <f>F2</f>
        <v xml:space="preserve"> TRIMESTRAL</v>
      </c>
      <c r="L2" s="3"/>
      <c r="M2" s="1" t="s">
        <v>103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296625</v>
      </c>
      <c r="C6" s="85">
        <v>298416609.54992276</v>
      </c>
      <c r="D6" s="85">
        <v>207814</v>
      </c>
      <c r="E6" s="20"/>
      <c r="F6" s="50" t="s">
        <v>1</v>
      </c>
      <c r="G6" s="51">
        <v>199820</v>
      </c>
      <c r="H6" s="51">
        <v>203197980.99651983</v>
      </c>
      <c r="I6" s="51">
        <v>126515</v>
      </c>
      <c r="K6" s="98" t="s">
        <v>1</v>
      </c>
      <c r="L6" s="99">
        <v>0.48446101491342208</v>
      </c>
      <c r="M6" s="99">
        <v>0.4686002689910278</v>
      </c>
      <c r="N6" s="99">
        <v>0.6426036438366991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34372</v>
      </c>
      <c r="C8" s="87">
        <v>30774672.166051175</v>
      </c>
      <c r="D8" s="87">
        <v>24219</v>
      </c>
      <c r="E8" s="20"/>
      <c r="F8" s="54" t="s">
        <v>4</v>
      </c>
      <c r="G8" s="51">
        <v>25377</v>
      </c>
      <c r="H8" s="51">
        <v>20178936.355750725</v>
      </c>
      <c r="I8" s="55">
        <v>17510</v>
      </c>
      <c r="K8" s="101" t="s">
        <v>4</v>
      </c>
      <c r="L8" s="99">
        <v>0.35445482129487327</v>
      </c>
      <c r="M8" s="99">
        <v>0.52508891566431881</v>
      </c>
      <c r="N8" s="99">
        <v>0.38315248429468873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2551</v>
      </c>
      <c r="C9" s="30">
        <v>2150700.1351961689</v>
      </c>
      <c r="D9" s="31">
        <v>1169</v>
      </c>
      <c r="E9" s="21"/>
      <c r="F9" s="56" t="s">
        <v>5</v>
      </c>
      <c r="G9" s="57">
        <v>1800</v>
      </c>
      <c r="H9" s="57">
        <v>1784932.3440353703</v>
      </c>
      <c r="I9" s="58">
        <v>774</v>
      </c>
      <c r="K9" s="7" t="s">
        <v>5</v>
      </c>
      <c r="L9" s="102">
        <v>0.41722222222222216</v>
      </c>
      <c r="M9" s="102">
        <v>0.20491969479015193</v>
      </c>
      <c r="N9" s="102">
        <v>0.51033591731266159</v>
      </c>
    </row>
    <row r="10" spans="1:19" ht="13.5" thickBot="1" x14ac:dyDescent="0.25">
      <c r="A10" s="32" t="s">
        <v>6</v>
      </c>
      <c r="B10" s="30">
        <v>8021</v>
      </c>
      <c r="C10" s="30">
        <v>4974415.0758422967</v>
      </c>
      <c r="D10" s="31">
        <v>6907</v>
      </c>
      <c r="E10" s="20"/>
      <c r="F10" s="59" t="s">
        <v>6</v>
      </c>
      <c r="G10" s="79">
        <v>7856</v>
      </c>
      <c r="H10" s="79">
        <v>3787547.0574427741</v>
      </c>
      <c r="I10" s="80">
        <v>7044</v>
      </c>
      <c r="K10" s="8" t="s">
        <v>6</v>
      </c>
      <c r="L10" s="113">
        <v>2.1003054989816805E-2</v>
      </c>
      <c r="M10" s="113">
        <v>0.31336059998706833</v>
      </c>
      <c r="N10" s="115">
        <v>-1.9449176604202201E-2</v>
      </c>
    </row>
    <row r="11" spans="1:19" ht="13.5" thickBot="1" x14ac:dyDescent="0.25">
      <c r="A11" s="32" t="s">
        <v>7</v>
      </c>
      <c r="B11" s="30">
        <v>1542</v>
      </c>
      <c r="C11" s="30">
        <v>1739577.0862261048</v>
      </c>
      <c r="D11" s="31">
        <v>1118</v>
      </c>
      <c r="E11" s="20"/>
      <c r="F11" s="59" t="s">
        <v>7</v>
      </c>
      <c r="G11" s="79">
        <v>1233</v>
      </c>
      <c r="H11" s="79">
        <v>1287083.6577667042</v>
      </c>
      <c r="I11" s="80">
        <v>700</v>
      </c>
      <c r="K11" s="8" t="s">
        <v>7</v>
      </c>
      <c r="L11" s="113">
        <v>0.25060827250608275</v>
      </c>
      <c r="M11" s="113">
        <v>0.35156489302688287</v>
      </c>
      <c r="N11" s="115">
        <v>0.5971428571428572</v>
      </c>
    </row>
    <row r="12" spans="1:19" ht="13.5" thickBot="1" x14ac:dyDescent="0.25">
      <c r="A12" s="32" t="s">
        <v>8</v>
      </c>
      <c r="B12" s="30">
        <v>1780</v>
      </c>
      <c r="C12" s="30">
        <v>1597464.7196486872</v>
      </c>
      <c r="D12" s="31">
        <v>1285</v>
      </c>
      <c r="E12" s="20"/>
      <c r="F12" s="59" t="s">
        <v>8</v>
      </c>
      <c r="G12" s="79">
        <v>1401</v>
      </c>
      <c r="H12" s="79">
        <v>1133877.5270748609</v>
      </c>
      <c r="I12" s="80">
        <v>982</v>
      </c>
      <c r="K12" s="8" t="s">
        <v>8</v>
      </c>
      <c r="L12" s="113">
        <v>0.27052105638829405</v>
      </c>
      <c r="M12" s="113">
        <v>0.40885120438869005</v>
      </c>
      <c r="N12" s="115">
        <v>0.30855397148676178</v>
      </c>
    </row>
    <row r="13" spans="1:19" ht="13.5" thickBot="1" x14ac:dyDescent="0.25">
      <c r="A13" s="32" t="s">
        <v>9</v>
      </c>
      <c r="B13" s="30">
        <v>2805</v>
      </c>
      <c r="C13" s="30">
        <v>2034329.5125199151</v>
      </c>
      <c r="D13" s="31">
        <v>2126</v>
      </c>
      <c r="E13" s="20"/>
      <c r="F13" s="59" t="s">
        <v>9</v>
      </c>
      <c r="G13" s="79">
        <v>3357</v>
      </c>
      <c r="H13" s="79">
        <v>2155200.7614699425</v>
      </c>
      <c r="I13" s="80">
        <v>2404</v>
      </c>
      <c r="K13" s="8" t="s">
        <v>9</v>
      </c>
      <c r="L13" s="113">
        <v>-0.16443252904378913</v>
      </c>
      <c r="M13" s="113">
        <v>-5.608352182818821E-2</v>
      </c>
      <c r="N13" s="115">
        <v>-0.1156405990016639</v>
      </c>
    </row>
    <row r="14" spans="1:19" ht="13.5" thickBot="1" x14ac:dyDescent="0.25">
      <c r="A14" s="32" t="s">
        <v>10</v>
      </c>
      <c r="B14" s="30">
        <v>1353</v>
      </c>
      <c r="C14" s="30">
        <v>1411975.8146593571</v>
      </c>
      <c r="D14" s="31">
        <v>847</v>
      </c>
      <c r="E14" s="20"/>
      <c r="F14" s="59" t="s">
        <v>10</v>
      </c>
      <c r="G14" s="79">
        <v>855</v>
      </c>
      <c r="H14" s="79">
        <v>773943.50003424089</v>
      </c>
      <c r="I14" s="80">
        <v>547</v>
      </c>
      <c r="K14" s="8" t="s">
        <v>10</v>
      </c>
      <c r="L14" s="113">
        <v>0.58245614035087723</v>
      </c>
      <c r="M14" s="113">
        <v>0.82439133424712296</v>
      </c>
      <c r="N14" s="115">
        <v>0.54844606946983543</v>
      </c>
    </row>
    <row r="15" spans="1:19" ht="13.5" thickBot="1" x14ac:dyDescent="0.25">
      <c r="A15" s="32" t="s">
        <v>11</v>
      </c>
      <c r="B15" s="30">
        <v>5030</v>
      </c>
      <c r="C15" s="30">
        <v>3161323.9391659419</v>
      </c>
      <c r="D15" s="31">
        <v>4240</v>
      </c>
      <c r="E15" s="20"/>
      <c r="F15" s="59" t="s">
        <v>11</v>
      </c>
      <c r="G15" s="79">
        <v>2445</v>
      </c>
      <c r="H15" s="79">
        <v>1915182.8853963939</v>
      </c>
      <c r="I15" s="80">
        <v>1589</v>
      </c>
      <c r="K15" s="8" t="s">
        <v>11</v>
      </c>
      <c r="L15" s="113">
        <v>1.0572597137014315</v>
      </c>
      <c r="M15" s="113">
        <v>0.65066425941438411</v>
      </c>
      <c r="N15" s="115">
        <v>1.6683448709880428</v>
      </c>
    </row>
    <row r="16" spans="1:19" ht="13.5" thickBot="1" x14ac:dyDescent="0.25">
      <c r="A16" s="33" t="s">
        <v>12</v>
      </c>
      <c r="B16" s="34">
        <v>11290</v>
      </c>
      <c r="C16" s="34">
        <v>13704885.882792704</v>
      </c>
      <c r="D16" s="35">
        <v>6527</v>
      </c>
      <c r="E16" s="20"/>
      <c r="F16" s="60" t="s">
        <v>12</v>
      </c>
      <c r="G16" s="109">
        <v>6430</v>
      </c>
      <c r="H16" s="109">
        <v>7341168.6225304371</v>
      </c>
      <c r="I16" s="110">
        <v>3470</v>
      </c>
      <c r="K16" s="9" t="s">
        <v>12</v>
      </c>
      <c r="L16" s="116">
        <v>0.7558320373250389</v>
      </c>
      <c r="M16" s="116">
        <v>0.86685343812042137</v>
      </c>
      <c r="N16" s="117">
        <v>0.8809798270893372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13949</v>
      </c>
      <c r="C18" s="89">
        <v>14448355.272105556</v>
      </c>
      <c r="D18" s="89">
        <v>10370</v>
      </c>
      <c r="E18" s="20"/>
      <c r="F18" s="65" t="s">
        <v>13</v>
      </c>
      <c r="G18" s="66">
        <v>6911</v>
      </c>
      <c r="H18" s="66">
        <v>7461715.8114878768</v>
      </c>
      <c r="I18" s="67">
        <v>4258</v>
      </c>
      <c r="K18" s="107" t="s">
        <v>13</v>
      </c>
      <c r="L18" s="108">
        <v>1.0183765012299233</v>
      </c>
      <c r="M18" s="108">
        <v>0.93633148690294776</v>
      </c>
      <c r="N18" s="120">
        <v>1.4354156881164868</v>
      </c>
    </row>
    <row r="19" spans="1:19" ht="13.5" thickBot="1" x14ac:dyDescent="0.25">
      <c r="A19" s="38" t="s">
        <v>14</v>
      </c>
      <c r="B19" s="128">
        <v>863</v>
      </c>
      <c r="C19" s="128">
        <v>1494519.2508241406</v>
      </c>
      <c r="D19" s="129">
        <v>512</v>
      </c>
      <c r="E19" s="20"/>
      <c r="F19" s="68" t="s">
        <v>14</v>
      </c>
      <c r="G19" s="132">
        <v>668</v>
      </c>
      <c r="H19" s="132">
        <v>1172496.7479509921</v>
      </c>
      <c r="I19" s="133">
        <v>346</v>
      </c>
      <c r="K19" s="10" t="s">
        <v>14</v>
      </c>
      <c r="L19" s="137">
        <v>0.29191616766467066</v>
      </c>
      <c r="M19" s="137">
        <v>0.27464681964867022</v>
      </c>
      <c r="N19" s="139">
        <v>0.47976878612716756</v>
      </c>
    </row>
    <row r="20" spans="1:19" ht="13.5" thickBot="1" x14ac:dyDescent="0.25">
      <c r="A20" s="39" t="s">
        <v>15</v>
      </c>
      <c r="B20" s="128">
        <v>588</v>
      </c>
      <c r="C20" s="128">
        <v>592433.24258005351</v>
      </c>
      <c r="D20" s="129">
        <v>491</v>
      </c>
      <c r="E20" s="20"/>
      <c r="F20" s="68" t="s">
        <v>15</v>
      </c>
      <c r="G20" s="132">
        <v>161</v>
      </c>
      <c r="H20" s="132">
        <v>223756.48722738752</v>
      </c>
      <c r="I20" s="133">
        <v>89</v>
      </c>
      <c r="K20" s="11" t="s">
        <v>15</v>
      </c>
      <c r="L20" s="137">
        <v>2.652173913043478</v>
      </c>
      <c r="M20" s="137">
        <v>1.6476695711530653</v>
      </c>
      <c r="N20" s="139">
        <v>4.5168539325842696</v>
      </c>
    </row>
    <row r="21" spans="1:19" ht="13.5" thickBot="1" x14ac:dyDescent="0.25">
      <c r="A21" s="40" t="s">
        <v>16</v>
      </c>
      <c r="B21" s="130">
        <v>12498</v>
      </c>
      <c r="C21" s="130">
        <v>12361402.778701361</v>
      </c>
      <c r="D21" s="131">
        <v>9367</v>
      </c>
      <c r="E21" s="20"/>
      <c r="F21" s="69" t="s">
        <v>16</v>
      </c>
      <c r="G21" s="134">
        <v>6082</v>
      </c>
      <c r="H21" s="134">
        <v>6065462.5763094975</v>
      </c>
      <c r="I21" s="135">
        <v>3823</v>
      </c>
      <c r="K21" s="12" t="s">
        <v>16</v>
      </c>
      <c r="L21" s="138">
        <v>1.0549161460046039</v>
      </c>
      <c r="M21" s="138">
        <v>1.037998359264892</v>
      </c>
      <c r="N21" s="140">
        <v>1.450170023541721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3849</v>
      </c>
      <c r="C23" s="85">
        <v>5600736.5044644363</v>
      </c>
      <c r="D23" s="85">
        <v>2245</v>
      </c>
      <c r="E23" s="20"/>
      <c r="F23" s="54" t="s">
        <v>17</v>
      </c>
      <c r="G23" s="51">
        <v>2349</v>
      </c>
      <c r="H23" s="51">
        <v>3002169.2455206695</v>
      </c>
      <c r="I23" s="55">
        <v>1021</v>
      </c>
      <c r="K23" s="101" t="s">
        <v>17</v>
      </c>
      <c r="L23" s="99">
        <v>0.63856960408684538</v>
      </c>
      <c r="M23" s="99">
        <v>0.86556321327350561</v>
      </c>
      <c r="N23" s="99">
        <v>1.1988246816846231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3849</v>
      </c>
      <c r="C24" s="34">
        <v>5600736.5044644363</v>
      </c>
      <c r="D24" s="35">
        <v>2245</v>
      </c>
      <c r="E24" s="20"/>
      <c r="F24" s="71" t="s">
        <v>18</v>
      </c>
      <c r="G24" s="61">
        <v>2349</v>
      </c>
      <c r="H24" s="61">
        <v>3002169.2455206695</v>
      </c>
      <c r="I24" s="62">
        <v>1021</v>
      </c>
      <c r="K24" s="13" t="s">
        <v>18</v>
      </c>
      <c r="L24" s="104">
        <v>0.63856960408684538</v>
      </c>
      <c r="M24" s="104">
        <v>0.86556321327350561</v>
      </c>
      <c r="N24" s="105">
        <v>1.1988246816846231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1027</v>
      </c>
      <c r="C26" s="85">
        <v>694675.40884201264</v>
      </c>
      <c r="D26" s="85">
        <v>785</v>
      </c>
      <c r="E26" s="20"/>
      <c r="F26" s="50" t="s">
        <v>19</v>
      </c>
      <c r="G26" s="51">
        <v>460</v>
      </c>
      <c r="H26" s="51">
        <v>325664.25089475862</v>
      </c>
      <c r="I26" s="55">
        <v>323</v>
      </c>
      <c r="K26" s="98" t="s">
        <v>19</v>
      </c>
      <c r="L26" s="99">
        <v>1.232608695652174</v>
      </c>
      <c r="M26" s="99">
        <v>1.1331030560873669</v>
      </c>
      <c r="N26" s="99">
        <v>1.4303405572755419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1027</v>
      </c>
      <c r="C27" s="34">
        <v>694675.40884201264</v>
      </c>
      <c r="D27" s="35">
        <v>785</v>
      </c>
      <c r="E27" s="20"/>
      <c r="F27" s="72" t="s">
        <v>20</v>
      </c>
      <c r="G27" s="61">
        <v>460</v>
      </c>
      <c r="H27" s="61">
        <v>325664.25089475862</v>
      </c>
      <c r="I27" s="62">
        <v>323</v>
      </c>
      <c r="K27" s="14" t="s">
        <v>20</v>
      </c>
      <c r="L27" s="104">
        <v>1.232608695652174</v>
      </c>
      <c r="M27" s="104">
        <v>1.1331030560873669</v>
      </c>
      <c r="N27" s="105">
        <v>1.4303405572755419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5107</v>
      </c>
      <c r="C29" s="85">
        <v>3237108.2194714798</v>
      </c>
      <c r="D29" s="85">
        <v>3675</v>
      </c>
      <c r="E29" s="20"/>
      <c r="F29" s="50" t="s">
        <v>21</v>
      </c>
      <c r="G29" s="51">
        <v>2760</v>
      </c>
      <c r="H29" s="51">
        <v>2137509.6322393268</v>
      </c>
      <c r="I29" s="55">
        <v>1574</v>
      </c>
      <c r="K29" s="98" t="s">
        <v>21</v>
      </c>
      <c r="L29" s="99">
        <v>0.85036231884057978</v>
      </c>
      <c r="M29" s="99">
        <v>0.514429769413566</v>
      </c>
      <c r="N29" s="99">
        <v>1.334815756035578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2434</v>
      </c>
      <c r="C30" s="30">
        <v>1420765.4093653923</v>
      </c>
      <c r="D30" s="31">
        <v>1833</v>
      </c>
      <c r="E30" s="20"/>
      <c r="F30" s="73" t="s">
        <v>22</v>
      </c>
      <c r="G30" s="57">
        <v>1100</v>
      </c>
      <c r="H30" s="57">
        <v>880079.25132634002</v>
      </c>
      <c r="I30" s="58">
        <v>565</v>
      </c>
      <c r="K30" s="15" t="s">
        <v>22</v>
      </c>
      <c r="L30" s="102">
        <v>1.2127272727272729</v>
      </c>
      <c r="M30" s="102">
        <v>0.61436076037947829</v>
      </c>
      <c r="N30" s="103">
        <v>2.2442477876106195</v>
      </c>
    </row>
    <row r="31" spans="1:19" ht="13.5" thickBot="1" x14ac:dyDescent="0.25">
      <c r="A31" s="94" t="s">
        <v>23</v>
      </c>
      <c r="B31" s="34">
        <v>2673</v>
      </c>
      <c r="C31" s="34">
        <v>1816342.8101060877</v>
      </c>
      <c r="D31" s="35">
        <v>1842</v>
      </c>
      <c r="E31" s="20"/>
      <c r="F31" s="73" t="s">
        <v>23</v>
      </c>
      <c r="G31" s="74">
        <v>1660</v>
      </c>
      <c r="H31" s="74">
        <v>1257430.3809129868</v>
      </c>
      <c r="I31" s="75">
        <v>1009</v>
      </c>
      <c r="K31" s="16" t="s">
        <v>23</v>
      </c>
      <c r="L31" s="104">
        <v>0.61024096385542159</v>
      </c>
      <c r="M31" s="104">
        <v>0.44448777258530159</v>
      </c>
      <c r="N31" s="105">
        <v>0.82556987115956382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10332</v>
      </c>
      <c r="C33" s="85">
        <v>8340333.7631607056</v>
      </c>
      <c r="D33" s="85">
        <v>7147</v>
      </c>
      <c r="E33" s="20"/>
      <c r="F33" s="54" t="s">
        <v>24</v>
      </c>
      <c r="G33" s="51">
        <v>6851</v>
      </c>
      <c r="H33" s="51">
        <v>5005660.6772057693</v>
      </c>
      <c r="I33" s="55">
        <v>4903</v>
      </c>
      <c r="K33" s="101" t="s">
        <v>24</v>
      </c>
      <c r="L33" s="99">
        <v>0.50810100715224049</v>
      </c>
      <c r="M33" s="99">
        <v>0.66618041073778844</v>
      </c>
      <c r="N33" s="99">
        <v>0.45767897205792374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10332</v>
      </c>
      <c r="C34" s="34">
        <v>8340333.7631607056</v>
      </c>
      <c r="D34" s="35">
        <v>7147</v>
      </c>
      <c r="E34" s="20"/>
      <c r="F34" s="71" t="s">
        <v>25</v>
      </c>
      <c r="G34" s="61">
        <v>6851</v>
      </c>
      <c r="H34" s="61">
        <v>5005660.6772057693</v>
      </c>
      <c r="I34" s="62">
        <v>4903</v>
      </c>
      <c r="K34" s="13" t="s">
        <v>25</v>
      </c>
      <c r="L34" s="104">
        <v>0.50810100715224049</v>
      </c>
      <c r="M34" s="104">
        <v>0.66618041073778844</v>
      </c>
      <c r="N34" s="105">
        <v>0.45767897205792374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18349</v>
      </c>
      <c r="C36" s="85">
        <v>17888438.498402346</v>
      </c>
      <c r="D36" s="85">
        <v>12179</v>
      </c>
      <c r="E36" s="20"/>
      <c r="F36" s="50" t="s">
        <v>26</v>
      </c>
      <c r="G36" s="51">
        <v>10509</v>
      </c>
      <c r="H36" s="51">
        <v>10934807.748734469</v>
      </c>
      <c r="I36" s="55">
        <v>6886</v>
      </c>
      <c r="K36" s="98" t="s">
        <v>26</v>
      </c>
      <c r="L36" s="99">
        <v>0.74602721476829381</v>
      </c>
      <c r="M36" s="99">
        <v>0.63591705583233971</v>
      </c>
      <c r="N36" s="114">
        <v>0.76866105140865515</v>
      </c>
    </row>
    <row r="37" spans="1:19" ht="13.5" thickBot="1" x14ac:dyDescent="0.25">
      <c r="A37" s="38" t="s">
        <v>27</v>
      </c>
      <c r="B37" s="34">
        <v>1109</v>
      </c>
      <c r="C37" s="34">
        <v>1362051.7589422355</v>
      </c>
      <c r="D37" s="34">
        <v>747</v>
      </c>
      <c r="E37" s="20"/>
      <c r="F37" s="73" t="s">
        <v>27</v>
      </c>
      <c r="G37" s="112">
        <v>898</v>
      </c>
      <c r="H37" s="112">
        <v>989087.25670036196</v>
      </c>
      <c r="I37" s="112">
        <v>599</v>
      </c>
      <c r="K37" s="10" t="s">
        <v>27</v>
      </c>
      <c r="L37" s="102">
        <v>0.23496659242761697</v>
      </c>
      <c r="M37" s="102">
        <v>0.37707947374238682</v>
      </c>
      <c r="N37" s="103">
        <v>0.24707846410684464</v>
      </c>
    </row>
    <row r="38" spans="1:19" ht="13.5" thickBot="1" x14ac:dyDescent="0.25">
      <c r="A38" s="39" t="s">
        <v>28</v>
      </c>
      <c r="B38" s="34">
        <v>1814</v>
      </c>
      <c r="C38" s="34">
        <v>2977290.2881800788</v>
      </c>
      <c r="D38" s="34">
        <v>869</v>
      </c>
      <c r="E38" s="20"/>
      <c r="F38" s="68" t="s">
        <v>28</v>
      </c>
      <c r="G38" s="112">
        <v>1420</v>
      </c>
      <c r="H38" s="112">
        <v>2041930.3240084697</v>
      </c>
      <c r="I38" s="112">
        <v>624</v>
      </c>
      <c r="K38" s="11" t="s">
        <v>28</v>
      </c>
      <c r="L38" s="113">
        <v>0.27746478873239444</v>
      </c>
      <c r="M38" s="113">
        <v>0.45807633746063581</v>
      </c>
      <c r="N38" s="115">
        <v>0.39262820512820507</v>
      </c>
    </row>
    <row r="39" spans="1:19" ht="13.5" thickBot="1" x14ac:dyDescent="0.25">
      <c r="A39" s="39" t="s">
        <v>29</v>
      </c>
      <c r="B39" s="34">
        <v>1094</v>
      </c>
      <c r="C39" s="34">
        <v>1193364.8355905195</v>
      </c>
      <c r="D39" s="34">
        <v>954</v>
      </c>
      <c r="E39" s="20"/>
      <c r="F39" s="68" t="s">
        <v>29</v>
      </c>
      <c r="G39" s="112">
        <v>1106</v>
      </c>
      <c r="H39" s="112">
        <v>1135041.6871916151</v>
      </c>
      <c r="I39" s="112">
        <v>728</v>
      </c>
      <c r="K39" s="11" t="s">
        <v>29</v>
      </c>
      <c r="L39" s="113">
        <v>-1.0849909584086825E-2</v>
      </c>
      <c r="M39" s="113">
        <v>5.1384146553428156E-2</v>
      </c>
      <c r="N39" s="115">
        <v>0.31043956043956045</v>
      </c>
    </row>
    <row r="40" spans="1:19" ht="13.5" thickBot="1" x14ac:dyDescent="0.25">
      <c r="A40" s="39" t="s">
        <v>30</v>
      </c>
      <c r="B40" s="34">
        <v>9109</v>
      </c>
      <c r="C40" s="34">
        <v>7948697.8977384465</v>
      </c>
      <c r="D40" s="34">
        <v>6512</v>
      </c>
      <c r="E40" s="20"/>
      <c r="F40" s="68" t="s">
        <v>30</v>
      </c>
      <c r="G40" s="112">
        <v>3662</v>
      </c>
      <c r="H40" s="112">
        <v>2694076.9940271135</v>
      </c>
      <c r="I40" s="112">
        <v>2712</v>
      </c>
      <c r="K40" s="11" t="s">
        <v>30</v>
      </c>
      <c r="L40" s="113">
        <v>1.487438558164937</v>
      </c>
      <c r="M40" s="113">
        <v>1.9504345701184698</v>
      </c>
      <c r="N40" s="115">
        <v>1.4011799410029497</v>
      </c>
    </row>
    <row r="41" spans="1:19" ht="13.5" thickBot="1" x14ac:dyDescent="0.25">
      <c r="A41" s="40" t="s">
        <v>31</v>
      </c>
      <c r="B41" s="34">
        <v>5223</v>
      </c>
      <c r="C41" s="34">
        <v>4407033.7179510677</v>
      </c>
      <c r="D41" s="34">
        <v>3097</v>
      </c>
      <c r="E41" s="20"/>
      <c r="F41" s="69" t="s">
        <v>31</v>
      </c>
      <c r="G41" s="112">
        <v>3423</v>
      </c>
      <c r="H41" s="112">
        <v>4074671.4868069082</v>
      </c>
      <c r="I41" s="112">
        <v>2223</v>
      </c>
      <c r="K41" s="12" t="s">
        <v>31</v>
      </c>
      <c r="L41" s="118">
        <v>0.52585451358457491</v>
      </c>
      <c r="M41" s="118">
        <v>8.156785945082734E-2</v>
      </c>
      <c r="N41" s="119">
        <v>0.3931623931623931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16704</v>
      </c>
      <c r="C43" s="85">
        <v>15275987.331151657</v>
      </c>
      <c r="D43" s="85">
        <v>13454</v>
      </c>
      <c r="E43" s="20"/>
      <c r="F43" s="50" t="s">
        <v>32</v>
      </c>
      <c r="G43" s="51">
        <v>13695</v>
      </c>
      <c r="H43" s="51">
        <v>13191665.474279575</v>
      </c>
      <c r="I43" s="55">
        <v>9187</v>
      </c>
      <c r="K43" s="98" t="s">
        <v>32</v>
      </c>
      <c r="L43" s="99">
        <v>0.21971522453450154</v>
      </c>
      <c r="M43" s="99">
        <v>0.15800293457531844</v>
      </c>
      <c r="N43" s="99">
        <v>0.46446065091977795</v>
      </c>
    </row>
    <row r="44" spans="1:19" ht="13.5" thickBot="1" x14ac:dyDescent="0.25">
      <c r="A44" s="38" t="s">
        <v>33</v>
      </c>
      <c r="B44" s="30">
        <v>612</v>
      </c>
      <c r="C44" s="30">
        <v>220112.01084256414</v>
      </c>
      <c r="D44" s="31">
        <v>579</v>
      </c>
      <c r="E44" s="20"/>
      <c r="F44" s="76" t="s">
        <v>33</v>
      </c>
      <c r="G44" s="112">
        <v>478</v>
      </c>
      <c r="H44" s="112">
        <v>215679.62361590113</v>
      </c>
      <c r="I44" s="152">
        <v>372</v>
      </c>
      <c r="K44" s="10" t="s">
        <v>33</v>
      </c>
      <c r="L44" s="102">
        <v>0.2803347280334727</v>
      </c>
      <c r="M44" s="102">
        <v>2.0550792663457829E-2</v>
      </c>
      <c r="N44" s="103">
        <v>0.55645161290322576</v>
      </c>
    </row>
    <row r="45" spans="1:19" ht="13.5" thickBot="1" x14ac:dyDescent="0.25">
      <c r="A45" s="39" t="s">
        <v>34</v>
      </c>
      <c r="B45" s="30">
        <v>2421</v>
      </c>
      <c r="C45" s="30">
        <v>2986752.0275538112</v>
      </c>
      <c r="D45" s="31">
        <v>1759</v>
      </c>
      <c r="E45" s="20"/>
      <c r="F45" s="77" t="s">
        <v>34</v>
      </c>
      <c r="G45" s="112">
        <v>2025</v>
      </c>
      <c r="H45" s="112">
        <v>2813692.9674896365</v>
      </c>
      <c r="I45" s="152">
        <v>1212</v>
      </c>
      <c r="K45" s="11" t="s">
        <v>34</v>
      </c>
      <c r="L45" s="113">
        <v>0.19555555555555548</v>
      </c>
      <c r="M45" s="113">
        <v>6.1506021468496375E-2</v>
      </c>
      <c r="N45" s="115">
        <v>0.45132013201320142</v>
      </c>
    </row>
    <row r="46" spans="1:19" ht="13.5" thickBot="1" x14ac:dyDescent="0.25">
      <c r="A46" s="39" t="s">
        <v>35</v>
      </c>
      <c r="B46" s="30">
        <v>1260</v>
      </c>
      <c r="C46" s="30">
        <v>964426.61630177905</v>
      </c>
      <c r="D46" s="31">
        <v>875</v>
      </c>
      <c r="E46" s="20"/>
      <c r="F46" s="77" t="s">
        <v>35</v>
      </c>
      <c r="G46" s="112">
        <v>672</v>
      </c>
      <c r="H46" s="112">
        <v>468447.90301796043</v>
      </c>
      <c r="I46" s="152">
        <v>494</v>
      </c>
      <c r="K46" s="11" t="s">
        <v>35</v>
      </c>
      <c r="L46" s="113">
        <v>0.875</v>
      </c>
      <c r="M46" s="113">
        <v>1.0587702711197804</v>
      </c>
      <c r="N46" s="115">
        <v>0.77125506072874495</v>
      </c>
    </row>
    <row r="47" spans="1:19" ht="13.5" thickBot="1" x14ac:dyDescent="0.25">
      <c r="A47" s="39" t="s">
        <v>36</v>
      </c>
      <c r="B47" s="30">
        <v>3503</v>
      </c>
      <c r="C47" s="30">
        <v>3528007.4357903316</v>
      </c>
      <c r="D47" s="31">
        <v>3026</v>
      </c>
      <c r="E47" s="20"/>
      <c r="F47" s="77" t="s">
        <v>36</v>
      </c>
      <c r="G47" s="112">
        <v>2908</v>
      </c>
      <c r="H47" s="112">
        <v>3465309.2648251639</v>
      </c>
      <c r="I47" s="152">
        <v>1942</v>
      </c>
      <c r="K47" s="11" t="s">
        <v>36</v>
      </c>
      <c r="L47" s="113">
        <v>0.2046079779917469</v>
      </c>
      <c r="M47" s="113">
        <v>1.8093095355611988E-2</v>
      </c>
      <c r="N47" s="115">
        <v>0.55818743563336759</v>
      </c>
    </row>
    <row r="48" spans="1:19" ht="13.5" thickBot="1" x14ac:dyDescent="0.25">
      <c r="A48" s="39" t="s">
        <v>37</v>
      </c>
      <c r="B48" s="30">
        <v>1358</v>
      </c>
      <c r="C48" s="30">
        <v>1510662.4944041891</v>
      </c>
      <c r="D48" s="31">
        <v>831</v>
      </c>
      <c r="E48" s="20"/>
      <c r="F48" s="77" t="s">
        <v>37</v>
      </c>
      <c r="G48" s="112">
        <v>1580</v>
      </c>
      <c r="H48" s="112">
        <v>1428258.7047528788</v>
      </c>
      <c r="I48" s="152">
        <v>959</v>
      </c>
      <c r="K48" s="11" t="s">
        <v>37</v>
      </c>
      <c r="L48" s="113">
        <v>-0.14050632911392402</v>
      </c>
      <c r="M48" s="113">
        <v>5.7695282638286383E-2</v>
      </c>
      <c r="N48" s="115">
        <v>-0.13347236704900933</v>
      </c>
    </row>
    <row r="49" spans="1:19" ht="13.5" thickBot="1" x14ac:dyDescent="0.25">
      <c r="A49" s="39" t="s">
        <v>38</v>
      </c>
      <c r="B49" s="30">
        <v>1792</v>
      </c>
      <c r="C49" s="30">
        <v>1291929.3161168252</v>
      </c>
      <c r="D49" s="31">
        <v>1547</v>
      </c>
      <c r="E49" s="20"/>
      <c r="F49" s="77" t="s">
        <v>38</v>
      </c>
      <c r="G49" s="112">
        <v>1560</v>
      </c>
      <c r="H49" s="112">
        <v>1157539.4463533156</v>
      </c>
      <c r="I49" s="152">
        <v>1103</v>
      </c>
      <c r="K49" s="11" t="s">
        <v>38</v>
      </c>
      <c r="L49" s="113">
        <v>0.14871794871794863</v>
      </c>
      <c r="M49" s="113">
        <v>0.11609960264152397</v>
      </c>
      <c r="N49" s="115">
        <v>0.40253853127833183</v>
      </c>
    </row>
    <row r="50" spans="1:19" ht="13.5" thickBot="1" x14ac:dyDescent="0.25">
      <c r="A50" s="39" t="s">
        <v>39</v>
      </c>
      <c r="B50" s="30">
        <v>599</v>
      </c>
      <c r="C50" s="30">
        <v>763011.86673904129</v>
      </c>
      <c r="D50" s="31">
        <v>460</v>
      </c>
      <c r="E50" s="20"/>
      <c r="F50" s="77" t="s">
        <v>39</v>
      </c>
      <c r="G50" s="112">
        <v>386</v>
      </c>
      <c r="H50" s="112">
        <v>451834.99261180707</v>
      </c>
      <c r="I50" s="152">
        <v>171</v>
      </c>
      <c r="K50" s="11" t="s">
        <v>39</v>
      </c>
      <c r="L50" s="113">
        <v>0.55181347150259064</v>
      </c>
      <c r="M50" s="113">
        <v>0.6886958274933368</v>
      </c>
      <c r="N50" s="115">
        <v>1.6900584795321638</v>
      </c>
    </row>
    <row r="51" spans="1:19" ht="13.5" thickBot="1" x14ac:dyDescent="0.25">
      <c r="A51" s="39" t="s">
        <v>40</v>
      </c>
      <c r="B51" s="30">
        <v>4186</v>
      </c>
      <c r="C51" s="30">
        <v>3252320.6598029397</v>
      </c>
      <c r="D51" s="31">
        <v>3583</v>
      </c>
      <c r="E51" s="20"/>
      <c r="F51" s="77" t="s">
        <v>40</v>
      </c>
      <c r="G51" s="112">
        <v>2888</v>
      </c>
      <c r="H51" s="112">
        <v>2380580.975799921</v>
      </c>
      <c r="I51" s="152">
        <v>1971</v>
      </c>
      <c r="K51" s="11" t="s">
        <v>40</v>
      </c>
      <c r="L51" s="113">
        <v>0.44944598337950148</v>
      </c>
      <c r="M51" s="113">
        <v>0.36618778897453708</v>
      </c>
      <c r="N51" s="115">
        <v>0.81785895484525617</v>
      </c>
    </row>
    <row r="52" spans="1:19" ht="13.5" thickBot="1" x14ac:dyDescent="0.25">
      <c r="A52" s="40" t="s">
        <v>41</v>
      </c>
      <c r="B52" s="34">
        <v>973</v>
      </c>
      <c r="C52" s="34">
        <v>758764.9036001747</v>
      </c>
      <c r="D52" s="35">
        <v>794</v>
      </c>
      <c r="E52" s="20"/>
      <c r="F52" s="78" t="s">
        <v>41</v>
      </c>
      <c r="G52" s="155">
        <v>1198</v>
      </c>
      <c r="H52" s="155">
        <v>810321.59581299184</v>
      </c>
      <c r="I52" s="156">
        <v>963</v>
      </c>
      <c r="K52" s="12" t="s">
        <v>41</v>
      </c>
      <c r="L52" s="118">
        <v>-0.18781302170283809</v>
      </c>
      <c r="M52" s="118">
        <v>-6.3624976156646196E-2</v>
      </c>
      <c r="N52" s="119">
        <v>-0.17549325025960538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v>51240</v>
      </c>
      <c r="C54" s="85">
        <v>68172453.840107575</v>
      </c>
      <c r="D54" s="85">
        <v>29327</v>
      </c>
      <c r="E54" s="20"/>
      <c r="F54" s="50" t="s">
        <v>42</v>
      </c>
      <c r="G54" s="51">
        <v>32615</v>
      </c>
      <c r="H54" s="51">
        <v>43261219.811252639</v>
      </c>
      <c r="I54" s="55">
        <v>18074</v>
      </c>
      <c r="K54" s="98" t="s">
        <v>42</v>
      </c>
      <c r="L54" s="99">
        <v>0.57105626245592522</v>
      </c>
      <c r="M54" s="99">
        <v>0.57583290849268409</v>
      </c>
      <c r="N54" s="99">
        <v>0.62260705986499953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38346</v>
      </c>
      <c r="C55" s="30">
        <v>53837278.117292359</v>
      </c>
      <c r="D55" s="31">
        <v>21470</v>
      </c>
      <c r="E55" s="20"/>
      <c r="F55" s="73" t="s">
        <v>43</v>
      </c>
      <c r="G55" s="57">
        <v>25250</v>
      </c>
      <c r="H55" s="57">
        <v>35087005.010453083</v>
      </c>
      <c r="I55" s="58">
        <v>13534</v>
      </c>
      <c r="K55" s="10" t="s">
        <v>43</v>
      </c>
      <c r="L55" s="102">
        <v>0.51865346534653467</v>
      </c>
      <c r="M55" s="102">
        <v>0.53439366230469698</v>
      </c>
      <c r="N55" s="103">
        <v>0.58637505541598944</v>
      </c>
    </row>
    <row r="56" spans="1:19" ht="13.5" thickBot="1" x14ac:dyDescent="0.25">
      <c r="A56" s="39" t="s">
        <v>44</v>
      </c>
      <c r="B56" s="30">
        <v>3639</v>
      </c>
      <c r="C56" s="30">
        <v>3949709.5889355931</v>
      </c>
      <c r="D56" s="31">
        <v>2325</v>
      </c>
      <c r="E56" s="20"/>
      <c r="F56" s="68" t="s">
        <v>44</v>
      </c>
      <c r="G56" s="79">
        <v>1937</v>
      </c>
      <c r="H56" s="79">
        <v>2168669.2908508964</v>
      </c>
      <c r="I56" s="80">
        <v>1291</v>
      </c>
      <c r="K56" s="11" t="s">
        <v>44</v>
      </c>
      <c r="L56" s="102">
        <v>0.87867836861125448</v>
      </c>
      <c r="M56" s="102">
        <v>0.82125951872813663</v>
      </c>
      <c r="N56" s="103">
        <v>0.80092951200619678</v>
      </c>
    </row>
    <row r="57" spans="1:19" ht="13.5" thickBot="1" x14ac:dyDescent="0.25">
      <c r="A57" s="39" t="s">
        <v>45</v>
      </c>
      <c r="B57" s="30">
        <v>1724</v>
      </c>
      <c r="C57" s="30">
        <v>2309054.0426983302</v>
      </c>
      <c r="D57" s="31">
        <v>887</v>
      </c>
      <c r="E57" s="20"/>
      <c r="F57" s="68" t="s">
        <v>45</v>
      </c>
      <c r="G57" s="79">
        <v>1475</v>
      </c>
      <c r="H57" s="79">
        <v>1748064.2505186624</v>
      </c>
      <c r="I57" s="80">
        <v>782</v>
      </c>
      <c r="K57" s="11" t="s">
        <v>45</v>
      </c>
      <c r="L57" s="102">
        <v>0.1688135593220339</v>
      </c>
      <c r="M57" s="102">
        <v>0.32092057944278563</v>
      </c>
      <c r="N57" s="103">
        <v>0.13427109974424556</v>
      </c>
    </row>
    <row r="58" spans="1:19" ht="13.5" thickBot="1" x14ac:dyDescent="0.25">
      <c r="A58" s="40" t="s">
        <v>46</v>
      </c>
      <c r="B58" s="34">
        <v>7531</v>
      </c>
      <c r="C58" s="34">
        <v>8076412.0911812959</v>
      </c>
      <c r="D58" s="35">
        <v>4645</v>
      </c>
      <c r="E58" s="20"/>
      <c r="F58" s="69" t="s">
        <v>46</v>
      </c>
      <c r="G58" s="74">
        <v>3953</v>
      </c>
      <c r="H58" s="74">
        <v>4257481.2594299922</v>
      </c>
      <c r="I58" s="75">
        <v>2467</v>
      </c>
      <c r="K58" s="12" t="s">
        <v>46</v>
      </c>
      <c r="L58" s="104">
        <v>0.90513534024791298</v>
      </c>
      <c r="M58" s="104">
        <v>0.89699298694331708</v>
      </c>
      <c r="N58" s="105">
        <v>0.88285366842318602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31904</v>
      </c>
      <c r="C60" s="85">
        <v>26045214.330796134</v>
      </c>
      <c r="D60" s="85">
        <v>23145</v>
      </c>
      <c r="E60" s="20"/>
      <c r="F60" s="50" t="s">
        <v>47</v>
      </c>
      <c r="G60" s="51">
        <v>19233</v>
      </c>
      <c r="H60" s="51">
        <v>15441469.373775927</v>
      </c>
      <c r="I60" s="55">
        <v>13845</v>
      </c>
      <c r="K60" s="98" t="s">
        <v>47</v>
      </c>
      <c r="L60" s="99">
        <v>0.65881557739302243</v>
      </c>
      <c r="M60" s="99">
        <v>0.68670569492748057</v>
      </c>
      <c r="N60" s="99">
        <v>0.67172264355362943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5371</v>
      </c>
      <c r="C61" s="30">
        <v>4347624.2103020614</v>
      </c>
      <c r="D61" s="31">
        <v>3692</v>
      </c>
      <c r="E61" s="20"/>
      <c r="F61" s="73" t="s">
        <v>48</v>
      </c>
      <c r="G61" s="57">
        <v>3537</v>
      </c>
      <c r="H61" s="57">
        <v>3091423.0973291104</v>
      </c>
      <c r="I61" s="58">
        <v>2410</v>
      </c>
      <c r="K61" s="10" t="s">
        <v>48</v>
      </c>
      <c r="L61" s="102">
        <v>0.5185185185185186</v>
      </c>
      <c r="M61" s="102">
        <v>0.40635043260764547</v>
      </c>
      <c r="N61" s="103">
        <v>0.53195020746887978</v>
      </c>
    </row>
    <row r="62" spans="1:19" ht="13.5" thickBot="1" x14ac:dyDescent="0.25">
      <c r="A62" s="39" t="s">
        <v>49</v>
      </c>
      <c r="B62" s="30">
        <v>2422</v>
      </c>
      <c r="C62" s="30">
        <v>3216340.6885753889</v>
      </c>
      <c r="D62" s="31">
        <v>991</v>
      </c>
      <c r="E62" s="20"/>
      <c r="F62" s="68" t="s">
        <v>49</v>
      </c>
      <c r="G62" s="79">
        <v>1153</v>
      </c>
      <c r="H62" s="79">
        <v>1237396.2686660176</v>
      </c>
      <c r="I62" s="80">
        <v>490</v>
      </c>
      <c r="K62" s="11" t="s">
        <v>49</v>
      </c>
      <c r="L62" s="102">
        <v>1.1006071118820469</v>
      </c>
      <c r="M62" s="102">
        <v>1.5992810630039997</v>
      </c>
      <c r="N62" s="103">
        <v>1.0224489795918368</v>
      </c>
    </row>
    <row r="63" spans="1:19" ht="13.5" thickBot="1" x14ac:dyDescent="0.25">
      <c r="A63" s="40" t="s">
        <v>50</v>
      </c>
      <c r="B63" s="34">
        <v>24111</v>
      </c>
      <c r="C63" s="34">
        <v>18481249.431918684</v>
      </c>
      <c r="D63" s="35">
        <v>18462</v>
      </c>
      <c r="E63" s="20"/>
      <c r="F63" s="69" t="s">
        <v>50</v>
      </c>
      <c r="G63" s="74">
        <v>14543</v>
      </c>
      <c r="H63" s="74">
        <v>11112650.0077808</v>
      </c>
      <c r="I63" s="75">
        <v>10945</v>
      </c>
      <c r="K63" s="12" t="s">
        <v>50</v>
      </c>
      <c r="L63" s="104">
        <v>0.65791102248504441</v>
      </c>
      <c r="M63" s="104">
        <v>0.66308211083572099</v>
      </c>
      <c r="N63" s="105">
        <v>0.68679762448606674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2952</v>
      </c>
      <c r="C65" s="85">
        <v>3883760.7592489072</v>
      </c>
      <c r="D65" s="85">
        <v>1078</v>
      </c>
      <c r="E65" s="20"/>
      <c r="F65" s="50" t="s">
        <v>51</v>
      </c>
      <c r="G65" s="51">
        <v>1680</v>
      </c>
      <c r="H65" s="51">
        <v>2163550.0640049726</v>
      </c>
      <c r="I65" s="55">
        <v>544</v>
      </c>
      <c r="K65" s="98" t="s">
        <v>51</v>
      </c>
      <c r="L65" s="99">
        <v>0.75714285714285712</v>
      </c>
      <c r="M65" s="99">
        <v>0.79508707649668753</v>
      </c>
      <c r="N65" s="99">
        <v>0.98161764705882359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2015</v>
      </c>
      <c r="C66" s="30">
        <v>2654078.5223045019</v>
      </c>
      <c r="D66" s="31">
        <v>566</v>
      </c>
      <c r="E66" s="20"/>
      <c r="F66" s="73" t="s">
        <v>52</v>
      </c>
      <c r="G66" s="57">
        <v>1116</v>
      </c>
      <c r="H66" s="57">
        <v>1303554.1273582149</v>
      </c>
      <c r="I66" s="58">
        <v>296</v>
      </c>
      <c r="K66" s="10" t="s">
        <v>52</v>
      </c>
      <c r="L66" s="102">
        <v>0.80555555555555558</v>
      </c>
      <c r="M66" s="102">
        <v>1.0360324643237195</v>
      </c>
      <c r="N66" s="103">
        <v>0.91216216216216206</v>
      </c>
    </row>
    <row r="67" spans="1:19" ht="13.5" thickBot="1" x14ac:dyDescent="0.25">
      <c r="A67" s="40" t="s">
        <v>53</v>
      </c>
      <c r="B67" s="34">
        <v>937</v>
      </c>
      <c r="C67" s="34">
        <v>1229682.2369444054</v>
      </c>
      <c r="D67" s="35">
        <v>512</v>
      </c>
      <c r="E67" s="20"/>
      <c r="F67" s="69" t="s">
        <v>53</v>
      </c>
      <c r="G67" s="74">
        <v>564</v>
      </c>
      <c r="H67" s="74">
        <v>859995.93664675753</v>
      </c>
      <c r="I67" s="75">
        <v>248</v>
      </c>
      <c r="K67" s="12" t="s">
        <v>53</v>
      </c>
      <c r="L67" s="104">
        <v>0.66134751773049638</v>
      </c>
      <c r="M67" s="104">
        <v>0.42986982210532942</v>
      </c>
      <c r="N67" s="105">
        <v>1.064516129032258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13454</v>
      </c>
      <c r="C69" s="85">
        <v>11418798.316841979</v>
      </c>
      <c r="D69" s="85">
        <v>9816</v>
      </c>
      <c r="E69" s="20"/>
      <c r="F69" s="50" t="s">
        <v>54</v>
      </c>
      <c r="G69" s="51">
        <v>6819</v>
      </c>
      <c r="H69" s="51">
        <v>6569201.0704961792</v>
      </c>
      <c r="I69" s="55">
        <v>4314</v>
      </c>
      <c r="K69" s="98" t="s">
        <v>54</v>
      </c>
      <c r="L69" s="99">
        <v>0.97301657134477204</v>
      </c>
      <c r="M69" s="99">
        <v>0.7382324264858442</v>
      </c>
      <c r="N69" s="99">
        <v>1.2753824756606398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4981</v>
      </c>
      <c r="C70" s="30">
        <v>3673882.1578643043</v>
      </c>
      <c r="D70" s="31">
        <v>3455</v>
      </c>
      <c r="E70" s="20"/>
      <c r="F70" s="73" t="s">
        <v>55</v>
      </c>
      <c r="G70" s="57">
        <v>3538</v>
      </c>
      <c r="H70" s="57">
        <v>3455118.3780638906</v>
      </c>
      <c r="I70" s="58">
        <v>2413</v>
      </c>
      <c r="K70" s="10" t="s">
        <v>55</v>
      </c>
      <c r="L70" s="102">
        <v>0.40785754663651774</v>
      </c>
      <c r="M70" s="102">
        <v>6.3315856611257493E-2</v>
      </c>
      <c r="N70" s="103">
        <v>0.43182760049730629</v>
      </c>
    </row>
    <row r="71" spans="1:19" ht="13.5" thickBot="1" x14ac:dyDescent="0.25">
      <c r="A71" s="39" t="s">
        <v>56</v>
      </c>
      <c r="B71" s="30">
        <v>993</v>
      </c>
      <c r="C71" s="30">
        <v>874764.7806985795</v>
      </c>
      <c r="D71" s="31">
        <v>667</v>
      </c>
      <c r="E71" s="20"/>
      <c r="F71" s="68" t="s">
        <v>56</v>
      </c>
      <c r="G71" s="79">
        <v>663</v>
      </c>
      <c r="H71" s="79">
        <v>497822.9310560383</v>
      </c>
      <c r="I71" s="80">
        <v>284</v>
      </c>
      <c r="K71" s="11" t="s">
        <v>56</v>
      </c>
      <c r="L71" s="102">
        <v>0.49773755656108598</v>
      </c>
      <c r="M71" s="102">
        <v>0.75718056788370425</v>
      </c>
      <c r="N71" s="103">
        <v>1.3485915492957745</v>
      </c>
    </row>
    <row r="72" spans="1:19" ht="13.5" thickBot="1" x14ac:dyDescent="0.25">
      <c r="A72" s="39" t="s">
        <v>57</v>
      </c>
      <c r="B72" s="30">
        <v>1349</v>
      </c>
      <c r="C72" s="30">
        <v>1075267.8571359301</v>
      </c>
      <c r="D72" s="31">
        <v>1057</v>
      </c>
      <c r="E72" s="20"/>
      <c r="F72" s="68" t="s">
        <v>57</v>
      </c>
      <c r="G72" s="79">
        <v>298</v>
      </c>
      <c r="H72" s="79">
        <v>292530.84106569953</v>
      </c>
      <c r="I72" s="80">
        <v>179</v>
      </c>
      <c r="K72" s="11" t="s">
        <v>57</v>
      </c>
      <c r="L72" s="102">
        <v>3.526845637583893</v>
      </c>
      <c r="M72" s="102">
        <v>2.6757418575719871</v>
      </c>
      <c r="N72" s="103">
        <v>4.9050279329608939</v>
      </c>
    </row>
    <row r="73" spans="1:19" ht="13.5" thickBot="1" x14ac:dyDescent="0.25">
      <c r="A73" s="40" t="s">
        <v>58</v>
      </c>
      <c r="B73" s="34">
        <v>6131</v>
      </c>
      <c r="C73" s="34">
        <v>5794883.5211431654</v>
      </c>
      <c r="D73" s="35">
        <v>4637</v>
      </c>
      <c r="E73" s="20"/>
      <c r="F73" s="69" t="s">
        <v>58</v>
      </c>
      <c r="G73" s="74">
        <v>2320</v>
      </c>
      <c r="H73" s="74">
        <v>2323728.9203105508</v>
      </c>
      <c r="I73" s="75">
        <v>1438</v>
      </c>
      <c r="K73" s="12" t="s">
        <v>58</v>
      </c>
      <c r="L73" s="104">
        <v>1.6426724137931035</v>
      </c>
      <c r="M73" s="104">
        <v>1.493786375206243</v>
      </c>
      <c r="N73" s="105">
        <v>2.2246175243393602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43797</v>
      </c>
      <c r="C75" s="85">
        <v>46081288.831373341</v>
      </c>
      <c r="D75" s="85">
        <v>29299</v>
      </c>
      <c r="E75" s="20"/>
      <c r="F75" s="50" t="s">
        <v>59</v>
      </c>
      <c r="G75" s="51">
        <v>29928</v>
      </c>
      <c r="H75" s="51">
        <v>36790840.289614424</v>
      </c>
      <c r="I75" s="55">
        <v>16182</v>
      </c>
      <c r="K75" s="98" t="s">
        <v>59</v>
      </c>
      <c r="L75" s="99">
        <v>0.46341218925421002</v>
      </c>
      <c r="M75" s="99">
        <v>0.25252069451595238</v>
      </c>
      <c r="N75" s="99">
        <v>0.81059201582004703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43797</v>
      </c>
      <c r="C76" s="34">
        <v>46081288.831373341</v>
      </c>
      <c r="D76" s="35">
        <v>29299</v>
      </c>
      <c r="E76" s="20"/>
      <c r="F76" s="72" t="s">
        <v>60</v>
      </c>
      <c r="G76" s="61">
        <v>29928</v>
      </c>
      <c r="H76" s="61">
        <v>36790840.289614424</v>
      </c>
      <c r="I76" s="62">
        <v>16182</v>
      </c>
      <c r="K76" s="14" t="s">
        <v>60</v>
      </c>
      <c r="L76" s="104">
        <v>0.46341218925421002</v>
      </c>
      <c r="M76" s="104">
        <v>0.25252069451595238</v>
      </c>
      <c r="N76" s="105">
        <v>0.81059201582004703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29042</v>
      </c>
      <c r="C78" s="85">
        <v>23706244.200348195</v>
      </c>
      <c r="D78" s="85">
        <v>24992</v>
      </c>
      <c r="E78" s="20"/>
      <c r="F78" s="50" t="s">
        <v>61</v>
      </c>
      <c r="G78" s="51">
        <v>26999</v>
      </c>
      <c r="H78" s="51">
        <v>22442949.308769438</v>
      </c>
      <c r="I78" s="55">
        <v>18782</v>
      </c>
      <c r="K78" s="98" t="s">
        <v>61</v>
      </c>
      <c r="L78" s="99">
        <v>7.5669469239601383E-2</v>
      </c>
      <c r="M78" s="99">
        <v>5.628916566171327E-2</v>
      </c>
      <c r="N78" s="99">
        <v>0.33063571504632105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29042</v>
      </c>
      <c r="C79" s="34">
        <v>23706244.200348195</v>
      </c>
      <c r="D79" s="35">
        <v>24992</v>
      </c>
      <c r="E79" s="20"/>
      <c r="F79" s="72" t="s">
        <v>62</v>
      </c>
      <c r="G79" s="61">
        <v>26999</v>
      </c>
      <c r="H79" s="61">
        <v>22442949.308769438</v>
      </c>
      <c r="I79" s="62">
        <v>18782</v>
      </c>
      <c r="K79" s="14" t="s">
        <v>62</v>
      </c>
      <c r="L79" s="104">
        <v>7.5669469239601383E-2</v>
      </c>
      <c r="M79" s="104">
        <v>5.628916566171327E-2</v>
      </c>
      <c r="N79" s="105">
        <v>0.33063571504632105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7106</v>
      </c>
      <c r="C81" s="85">
        <v>7939380.7990093483</v>
      </c>
      <c r="D81" s="85">
        <v>5428</v>
      </c>
      <c r="E81" s="20"/>
      <c r="F81" s="50" t="s">
        <v>63</v>
      </c>
      <c r="G81" s="51">
        <v>4385</v>
      </c>
      <c r="H81" s="51">
        <v>4841766.4819703056</v>
      </c>
      <c r="I81" s="55">
        <v>2732</v>
      </c>
      <c r="K81" s="98" t="s">
        <v>63</v>
      </c>
      <c r="L81" s="99">
        <v>0.62052451539338649</v>
      </c>
      <c r="M81" s="99">
        <v>0.6397694578154256</v>
      </c>
      <c r="N81" s="99">
        <v>0.98682284040995616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7106</v>
      </c>
      <c r="C82" s="34">
        <v>7939380.7990093483</v>
      </c>
      <c r="D82" s="35">
        <v>5428</v>
      </c>
      <c r="E82" s="20"/>
      <c r="F82" s="72" t="s">
        <v>64</v>
      </c>
      <c r="G82" s="61">
        <v>4385</v>
      </c>
      <c r="H82" s="61">
        <v>4841766.4819703056</v>
      </c>
      <c r="I82" s="62">
        <v>2732</v>
      </c>
      <c r="K82" s="14" t="s">
        <v>64</v>
      </c>
      <c r="L82" s="104">
        <v>0.62052451539338649</v>
      </c>
      <c r="M82" s="104">
        <v>0.6397694578154256</v>
      </c>
      <c r="N82" s="105">
        <v>0.98682284040995616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11417</v>
      </c>
      <c r="C84" s="85">
        <v>12741559.210981013</v>
      </c>
      <c r="D84" s="85">
        <v>9089</v>
      </c>
      <c r="E84" s="20"/>
      <c r="F84" s="50" t="s">
        <v>65</v>
      </c>
      <c r="G84" s="51">
        <v>7006</v>
      </c>
      <c r="H84" s="51">
        <v>7312373.4331195336</v>
      </c>
      <c r="I84" s="55">
        <v>4944</v>
      </c>
      <c r="K84" s="98" t="s">
        <v>65</v>
      </c>
      <c r="L84" s="99">
        <v>0.62960319725949176</v>
      </c>
      <c r="M84" s="99">
        <v>0.74246560675790496</v>
      </c>
      <c r="N84" s="99">
        <v>0.83838996763754037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3124</v>
      </c>
      <c r="C85" s="30">
        <v>3170560.3052929989</v>
      </c>
      <c r="D85" s="31">
        <v>2594</v>
      </c>
      <c r="E85" s="20"/>
      <c r="F85" s="73" t="s">
        <v>66</v>
      </c>
      <c r="G85" s="57">
        <v>1664</v>
      </c>
      <c r="H85" s="57">
        <v>1648752.2303868404</v>
      </c>
      <c r="I85" s="58">
        <v>1028</v>
      </c>
      <c r="K85" s="10" t="s">
        <v>66</v>
      </c>
      <c r="L85" s="102">
        <v>0.87740384615384626</v>
      </c>
      <c r="M85" s="102">
        <v>0.92300592342434773</v>
      </c>
      <c r="N85" s="103">
        <v>1.5233463035019454</v>
      </c>
    </row>
    <row r="86" spans="1:19" ht="13.5" thickBot="1" x14ac:dyDescent="0.25">
      <c r="A86" s="39" t="s">
        <v>67</v>
      </c>
      <c r="B86" s="30">
        <v>2129</v>
      </c>
      <c r="C86" s="30">
        <v>2493152.3176438375</v>
      </c>
      <c r="D86" s="31">
        <v>1660</v>
      </c>
      <c r="E86" s="20"/>
      <c r="F86" s="68" t="s">
        <v>67</v>
      </c>
      <c r="G86" s="79">
        <v>1280</v>
      </c>
      <c r="H86" s="79">
        <v>1397577.439056217</v>
      </c>
      <c r="I86" s="80">
        <v>967</v>
      </c>
      <c r="K86" s="11" t="s">
        <v>67</v>
      </c>
      <c r="L86" s="102">
        <v>0.66328125000000004</v>
      </c>
      <c r="M86" s="102">
        <v>0.78390996303393501</v>
      </c>
      <c r="N86" s="103">
        <v>0.7166494312306102</v>
      </c>
    </row>
    <row r="87" spans="1:19" ht="13.5" thickBot="1" x14ac:dyDescent="0.25">
      <c r="A87" s="40" t="s">
        <v>68</v>
      </c>
      <c r="B87" s="34">
        <v>6164</v>
      </c>
      <c r="C87" s="34">
        <v>7077846.5880441768</v>
      </c>
      <c r="D87" s="35">
        <v>4835</v>
      </c>
      <c r="E87" s="20"/>
      <c r="F87" s="69" t="s">
        <v>68</v>
      </c>
      <c r="G87" s="74">
        <v>4062</v>
      </c>
      <c r="H87" s="74">
        <v>4266043.7636764757</v>
      </c>
      <c r="I87" s="75">
        <v>2949</v>
      </c>
      <c r="K87" s="12" t="s">
        <v>68</v>
      </c>
      <c r="L87" s="104">
        <v>0.51747907434761209</v>
      </c>
      <c r="M87" s="104">
        <v>0.65911251270064097</v>
      </c>
      <c r="N87" s="105">
        <v>0.63953882672092233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2024</v>
      </c>
      <c r="C89" s="85">
        <v>2167602.0975669404</v>
      </c>
      <c r="D89" s="85">
        <v>1566</v>
      </c>
      <c r="E89" s="20"/>
      <c r="F89" s="54" t="s">
        <v>69</v>
      </c>
      <c r="G89" s="51">
        <v>2243</v>
      </c>
      <c r="H89" s="51">
        <v>2136481.9674032279</v>
      </c>
      <c r="I89" s="55">
        <v>1436</v>
      </c>
      <c r="K89" s="101" t="s">
        <v>69</v>
      </c>
      <c r="L89" s="99">
        <v>-9.7637093178778445E-2</v>
      </c>
      <c r="M89" s="99">
        <v>1.456606263873006E-2</v>
      </c>
      <c r="N89" s="99">
        <v>9.0529247910863475E-2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2024</v>
      </c>
      <c r="C90" s="34">
        <v>2167602.0975669404</v>
      </c>
      <c r="D90" s="35">
        <v>1566</v>
      </c>
      <c r="E90" s="20"/>
      <c r="F90" s="71" t="s">
        <v>70</v>
      </c>
      <c r="G90" s="61">
        <v>2243</v>
      </c>
      <c r="H90" s="61">
        <v>2136481.9674032279</v>
      </c>
      <c r="I90" s="62">
        <v>1436</v>
      </c>
      <c r="K90" s="13" t="s">
        <v>70</v>
      </c>
      <c r="L90" s="104">
        <v>-9.7637093178778445E-2</v>
      </c>
      <c r="M90" s="104">
        <v>1.456606263873006E-2</v>
      </c>
      <c r="N90" s="105">
        <v>9.0529247910863475E-2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S92"/>
  <sheetViews>
    <sheetView zoomScale="85" zoomScaleNormal="85" workbookViewId="0"/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6" t="s">
        <v>76</v>
      </c>
      <c r="L1" s="176"/>
      <c r="M1" s="44" t="s">
        <v>74</v>
      </c>
      <c r="N1" s="1"/>
    </row>
    <row r="2" spans="1:19" x14ac:dyDescent="0.2">
      <c r="A2" s="25" t="s">
        <v>84</v>
      </c>
      <c r="B2" s="26">
        <f>'Junio 2021'!B2</f>
        <v>2021</v>
      </c>
      <c r="C2" s="25"/>
      <c r="D2" s="25"/>
      <c r="F2" s="44" t="str">
        <f>A2</f>
        <v>MES: JULIO</v>
      </c>
      <c r="G2" s="45">
        <f>'Junio 2021'!G2</f>
        <v>2020</v>
      </c>
      <c r="K2" s="1" t="str">
        <f>A2</f>
        <v>MES: JULIO</v>
      </c>
      <c r="L2" s="3"/>
      <c r="M2" s="1" t="str">
        <f>'Junio 2021'!M2</f>
        <v>2021/2020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8"/>
      <c r="M19" s="148"/>
      <c r="N19" s="149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8"/>
      <c r="M20" s="148"/>
      <c r="N20" s="149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0"/>
      <c r="M21" s="150"/>
      <c r="N21" s="151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52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52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52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52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52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52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52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52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12" t="s">
        <v>41</v>
      </c>
      <c r="G52" s="155"/>
      <c r="H52" s="155"/>
      <c r="I52" s="156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</vt:i4>
      </vt:variant>
    </vt:vector>
  </HeadingPairs>
  <TitlesOfParts>
    <vt:vector size="21" baseType="lpstr">
      <vt:lpstr>Enero 2021</vt:lpstr>
      <vt:lpstr>Febrero 2021</vt:lpstr>
      <vt:lpstr>Marzo 2021</vt:lpstr>
      <vt:lpstr>ITR21</vt:lpstr>
      <vt:lpstr>Abril 2021</vt:lpstr>
      <vt:lpstr>Mayo 2021</vt:lpstr>
      <vt:lpstr>Junio 2021</vt:lpstr>
      <vt:lpstr>IITR21</vt:lpstr>
      <vt:lpstr>Julio 2021</vt:lpstr>
      <vt:lpstr>Agosto 2021</vt:lpstr>
      <vt:lpstr>Septiembre 2021</vt:lpstr>
      <vt:lpstr>IIITR21</vt:lpstr>
      <vt:lpstr>Octubre 2021</vt:lpstr>
      <vt:lpstr>Noviembre 2021</vt:lpstr>
      <vt:lpstr>Diciembre 2021</vt:lpstr>
      <vt:lpstr>IVTR21</vt:lpstr>
      <vt:lpstr>Año 2021</vt:lpstr>
      <vt:lpstr>check</vt:lpstr>
      <vt:lpstr>'Año 2021'!Área_de_impresión</vt:lpstr>
      <vt:lpstr>'Enero 2021'!Área_de_impresión</vt:lpstr>
      <vt:lpstr>'Febrero 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asempleo06</cp:lastModifiedBy>
  <cp:lastPrinted>2020-09-28T10:28:07Z</cp:lastPrinted>
  <dcterms:created xsi:type="dcterms:W3CDTF">2017-02-09T17:39:54Z</dcterms:created>
  <dcterms:modified xsi:type="dcterms:W3CDTF">2021-05-28T10:11:23Z</dcterms:modified>
</cp:coreProperties>
</file>