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pleo\Desktop\"/>
    </mc:Choice>
  </mc:AlternateContent>
  <xr:revisionPtr revIDLastSave="0" documentId="13_ncr:1_{71E0AA14-B676-4B62-B7B2-1F896A1F1954}" xr6:coauthVersionLast="47" xr6:coauthVersionMax="47" xr10:uidLastSave="{00000000-0000-0000-0000-000000000000}"/>
  <bookViews>
    <workbookView xWindow="-120" yWindow="-120" windowWidth="20730" windowHeight="11160" tabRatio="934" activeTab="2" xr2:uid="{00000000-000D-0000-FFFF-FFFF00000000}"/>
  </bookViews>
  <sheets>
    <sheet name="Enero 2022" sheetId="117" r:id="rId1"/>
    <sheet name="Febrero 2022" sheetId="51" r:id="rId2"/>
    <sheet name="Marzo 2022" sheetId="118" r:id="rId3"/>
    <sheet name="ITR22" sheetId="119" r:id="rId4"/>
    <sheet name="Abril 2022" sheetId="120" r:id="rId5"/>
    <sheet name="Mayo 2022" sheetId="121" r:id="rId6"/>
    <sheet name="Junio 2022" sheetId="122" r:id="rId7"/>
    <sheet name="IITR22" sheetId="123" r:id="rId8"/>
    <sheet name="Julio 2022" sheetId="124" r:id="rId9"/>
    <sheet name="Agosto 2022" sheetId="125" r:id="rId10"/>
    <sheet name="Septiembre 2022" sheetId="126" r:id="rId11"/>
    <sheet name="IIITR22" sheetId="127" r:id="rId12"/>
    <sheet name="Octubre 2022" sheetId="128" r:id="rId13"/>
    <sheet name="Noviembre 2022" sheetId="129" r:id="rId14"/>
    <sheet name="Diciembre 2022" sheetId="130" r:id="rId15"/>
    <sheet name="IVTR22" sheetId="131" r:id="rId16"/>
    <sheet name="Año 2022" sheetId="14" r:id="rId17"/>
    <sheet name="check" sheetId="132" state="hidden" r:id="rId18"/>
  </sheets>
  <definedNames>
    <definedName name="_xlnm.Print_Area" localSheetId="16">'Año 2022'!$A$1:$N$92</definedName>
    <definedName name="_xlnm.Print_Area" localSheetId="0">'Enero 2022'!$A$1:$N$92</definedName>
    <definedName name="_xlnm.Print_Area" localSheetId="1">'Febrero 2022'!$A$1:$N$92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18" l="1"/>
  <c r="G2" i="120" s="1"/>
  <c r="G2" i="121" s="1"/>
  <c r="G2" i="122" s="1"/>
  <c r="G2" i="124" s="1"/>
  <c r="G2" i="125" s="1"/>
  <c r="G2" i="126" s="1"/>
  <c r="G2" i="128" s="1"/>
  <c r="G2" i="129" s="1"/>
  <c r="G2" i="130" s="1"/>
  <c r="G2" i="14" s="1"/>
  <c r="M2" i="51"/>
  <c r="M2" i="118" s="1"/>
  <c r="M2" i="120" s="1"/>
  <c r="M2" i="121" s="1"/>
  <c r="M2" i="122" s="1"/>
  <c r="M2" i="124" s="1"/>
  <c r="M2" i="125" s="1"/>
  <c r="M2" i="126" s="1"/>
  <c r="M2" i="128" s="1"/>
  <c r="M2" i="129" s="1"/>
  <c r="M2" i="130" s="1"/>
  <c r="M2" i="14" s="1"/>
  <c r="G2" i="51"/>
  <c r="B2" i="51"/>
  <c r="B2" i="118" s="1"/>
  <c r="B2" i="120" s="1"/>
  <c r="B2" i="121" s="1"/>
  <c r="B2" i="122" s="1"/>
  <c r="B2" i="124" s="1"/>
  <c r="B2" i="125" s="1"/>
  <c r="B2" i="126" s="1"/>
  <c r="B2" i="128" s="1"/>
  <c r="B2" i="129" s="1"/>
  <c r="B2" i="130" s="1"/>
  <c r="B2" i="14" s="1"/>
  <c r="F2" i="119" l="1"/>
  <c r="K2" i="119" s="1"/>
  <c r="F2" i="123"/>
  <c r="K2" i="123" s="1"/>
  <c r="F2" i="127"/>
  <c r="K2" i="127"/>
  <c r="F2" i="131"/>
  <c r="K2" i="131" s="1"/>
  <c r="K2" i="14"/>
  <c r="F2" i="14"/>
  <c r="K2" i="130"/>
  <c r="F2" i="130"/>
  <c r="K2" i="129"/>
  <c r="F2" i="129"/>
  <c r="K2" i="128"/>
  <c r="F2" i="128"/>
  <c r="K2" i="126"/>
  <c r="F2" i="126"/>
  <c r="K2" i="125"/>
  <c r="F2" i="125"/>
  <c r="K2" i="124"/>
  <c r="F2" i="124"/>
  <c r="K2" i="122"/>
  <c r="F2" i="122"/>
  <c r="K2" i="121"/>
  <c r="F2" i="121"/>
  <c r="K2" i="120"/>
  <c r="F2" i="120"/>
  <c r="K2" i="118"/>
  <c r="F2" i="118"/>
  <c r="K2" i="117"/>
  <c r="F2" i="117"/>
  <c r="K2" i="51"/>
  <c r="F2" i="51"/>
  <c r="D90" i="132"/>
  <c r="D89" i="132" s="1"/>
  <c r="C90" i="132"/>
  <c r="C89" i="132" s="1"/>
  <c r="B90" i="132"/>
  <c r="B89" i="132" s="1"/>
  <c r="D82" i="132"/>
  <c r="D81" i="132" s="1"/>
  <c r="C82" i="132"/>
  <c r="C81" i="132" s="1"/>
  <c r="B82" i="132"/>
  <c r="B81" i="132" s="1"/>
  <c r="D79" i="132"/>
  <c r="D78" i="132" s="1"/>
  <c r="C79" i="132"/>
  <c r="C78" i="132" s="1"/>
  <c r="B79" i="132"/>
  <c r="B78" i="132" s="1"/>
  <c r="D76" i="132"/>
  <c r="D75" i="132" s="1"/>
  <c r="C76" i="132"/>
  <c r="C75" i="132" s="1"/>
  <c r="B76" i="132"/>
  <c r="B75" i="132" s="1"/>
  <c r="D73" i="132"/>
  <c r="C73" i="132"/>
  <c r="B73" i="132"/>
  <c r="D72" i="132"/>
  <c r="C72" i="132"/>
  <c r="B72" i="132"/>
  <c r="D71" i="132"/>
  <c r="C71" i="132"/>
  <c r="B71" i="132"/>
  <c r="D70" i="132"/>
  <c r="C70" i="132"/>
  <c r="B70" i="132"/>
  <c r="D67" i="132"/>
  <c r="C67" i="132"/>
  <c r="B67" i="132"/>
  <c r="D66" i="132"/>
  <c r="C66" i="132"/>
  <c r="B66" i="132"/>
  <c r="D63" i="132"/>
  <c r="C63" i="132"/>
  <c r="B63" i="132"/>
  <c r="D62" i="132"/>
  <c r="C62" i="132"/>
  <c r="B62" i="132"/>
  <c r="D61" i="132"/>
  <c r="C61" i="132"/>
  <c r="B61" i="132"/>
  <c r="D52" i="132"/>
  <c r="C52" i="132"/>
  <c r="B52" i="132"/>
  <c r="D51" i="132"/>
  <c r="C51" i="132"/>
  <c r="B51" i="132"/>
  <c r="D50" i="132"/>
  <c r="C50" i="132"/>
  <c r="B50" i="132"/>
  <c r="D49" i="132"/>
  <c r="C49" i="132"/>
  <c r="B49" i="132"/>
  <c r="D48" i="132"/>
  <c r="C48" i="132"/>
  <c r="B48" i="132"/>
  <c r="D47" i="132"/>
  <c r="C47" i="132"/>
  <c r="B47" i="132"/>
  <c r="D46" i="132"/>
  <c r="C46" i="132"/>
  <c r="B46" i="132"/>
  <c r="D45" i="132"/>
  <c r="C45" i="132"/>
  <c r="B45" i="132"/>
  <c r="D44" i="132"/>
  <c r="C44" i="132"/>
  <c r="B44" i="132"/>
  <c r="D41" i="132"/>
  <c r="C41" i="132"/>
  <c r="B41" i="132"/>
  <c r="D40" i="132"/>
  <c r="C40" i="132"/>
  <c r="B40" i="132"/>
  <c r="D39" i="132"/>
  <c r="C39" i="132"/>
  <c r="B39" i="132"/>
  <c r="D38" i="132"/>
  <c r="C38" i="132"/>
  <c r="B38" i="132"/>
  <c r="D37" i="132"/>
  <c r="C37" i="132"/>
  <c r="B37" i="132"/>
  <c r="D34" i="132"/>
  <c r="D33" i="132" s="1"/>
  <c r="C34" i="132"/>
  <c r="C33" i="132" s="1"/>
  <c r="B34" i="132"/>
  <c r="B33" i="132" s="1"/>
  <c r="D31" i="132"/>
  <c r="C31" i="132"/>
  <c r="B31" i="132"/>
  <c r="D30" i="132"/>
  <c r="C30" i="132"/>
  <c r="B30" i="132"/>
  <c r="D27" i="132"/>
  <c r="D26" i="132" s="1"/>
  <c r="C27" i="132"/>
  <c r="C26" i="132" s="1"/>
  <c r="B27" i="132"/>
  <c r="B26" i="132" s="1"/>
  <c r="D24" i="132"/>
  <c r="D23" i="132" s="1"/>
  <c r="C24" i="132"/>
  <c r="C23" i="132" s="1"/>
  <c r="B24" i="132"/>
  <c r="B23" i="132" s="1"/>
  <c r="D21" i="132"/>
  <c r="C21" i="132"/>
  <c r="B21" i="132"/>
  <c r="D20" i="132"/>
  <c r="C20" i="132"/>
  <c r="B20" i="132"/>
  <c r="D19" i="132"/>
  <c r="C19" i="132"/>
  <c r="B19" i="132"/>
  <c r="D16" i="132"/>
  <c r="C16" i="132"/>
  <c r="B16" i="132"/>
  <c r="D15" i="132"/>
  <c r="C15" i="132"/>
  <c r="B15" i="132"/>
  <c r="D14" i="132"/>
  <c r="C14" i="132"/>
  <c r="B14" i="132"/>
  <c r="D13" i="132"/>
  <c r="C13" i="132"/>
  <c r="B13" i="132"/>
  <c r="D12" i="132"/>
  <c r="C12" i="132"/>
  <c r="B12" i="132"/>
  <c r="D11" i="132"/>
  <c r="C11" i="132"/>
  <c r="B11" i="132"/>
  <c r="D10" i="132"/>
  <c r="C10" i="132"/>
  <c r="B10" i="132"/>
  <c r="D9" i="132"/>
  <c r="C9" i="132"/>
  <c r="B9" i="132"/>
  <c r="H90" i="132"/>
  <c r="G90" i="132"/>
  <c r="F90" i="132"/>
  <c r="H87" i="132"/>
  <c r="G87" i="132"/>
  <c r="F87" i="132"/>
  <c r="H86" i="132"/>
  <c r="G86" i="132"/>
  <c r="F86" i="132"/>
  <c r="H85" i="132"/>
  <c r="G85" i="132"/>
  <c r="F85" i="132"/>
  <c r="H82" i="132"/>
  <c r="G82" i="132"/>
  <c r="F82" i="132"/>
  <c r="H79" i="132"/>
  <c r="G79" i="132"/>
  <c r="F79" i="132"/>
  <c r="H76" i="132"/>
  <c r="G76" i="132"/>
  <c r="F76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7" i="132"/>
  <c r="G67" i="132"/>
  <c r="F67" i="132"/>
  <c r="H66" i="132"/>
  <c r="G66" i="132"/>
  <c r="F66" i="132"/>
  <c r="H63" i="132"/>
  <c r="G63" i="132"/>
  <c r="F63" i="132"/>
  <c r="H62" i="132"/>
  <c r="G62" i="132"/>
  <c r="F62" i="132"/>
  <c r="H61" i="132"/>
  <c r="G61" i="132"/>
  <c r="F61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4" i="132"/>
  <c r="G34" i="132"/>
  <c r="F34" i="132"/>
  <c r="H31" i="132"/>
  <c r="G31" i="132"/>
  <c r="F31" i="132"/>
  <c r="H30" i="132"/>
  <c r="G30" i="132"/>
  <c r="F30" i="132"/>
  <c r="H27" i="132"/>
  <c r="G27" i="132"/>
  <c r="F27" i="132"/>
  <c r="H24" i="132"/>
  <c r="G24" i="132"/>
  <c r="F24" i="132"/>
  <c r="H21" i="132"/>
  <c r="G21" i="132"/>
  <c r="F21" i="132"/>
  <c r="H20" i="132"/>
  <c r="G20" i="132"/>
  <c r="F20" i="132"/>
  <c r="H19" i="132"/>
  <c r="G19" i="132"/>
  <c r="F19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B84" i="132"/>
  <c r="B54" i="132"/>
  <c r="C54" i="132"/>
  <c r="C84" i="132"/>
  <c r="D54" i="132"/>
  <c r="D84" i="132"/>
  <c r="B29" i="132" l="1"/>
  <c r="C65" i="132"/>
  <c r="D65" i="132"/>
  <c r="C29" i="132"/>
  <c r="B60" i="132"/>
  <c r="B18" i="132"/>
  <c r="B65" i="132"/>
  <c r="B36" i="132"/>
  <c r="C60" i="132"/>
  <c r="D69" i="132"/>
  <c r="D18" i="132"/>
  <c r="B8" i="132"/>
  <c r="D8" i="132"/>
  <c r="C8" i="132"/>
  <c r="D36" i="132"/>
  <c r="C43" i="132"/>
  <c r="B43" i="132"/>
  <c r="D43" i="132"/>
  <c r="C69" i="132"/>
  <c r="D29" i="132"/>
  <c r="D60" i="132"/>
  <c r="C18" i="132"/>
  <c r="C36" i="132"/>
  <c r="B69" i="132"/>
  <c r="C6" i="132" l="1"/>
  <c r="D6" i="132"/>
  <c r="B6" i="132"/>
</calcChain>
</file>

<file path=xl/sharedStrings.xml><?xml version="1.0" encoding="utf-8"?>
<sst xmlns="http://schemas.openxmlformats.org/spreadsheetml/2006/main" count="3883" uniqueCount="108">
  <si>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</si>
  <si>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</si>
  <si>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</si>
  <si>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</si>
  <si>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</si>
  <si>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</si>
  <si>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</si>
  <si>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</si>
  <si>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</si>
  <si>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</si>
  <si>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</si>
  <si>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</si>
  <si>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</si>
  <si>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</si>
  <si>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</si>
  <si>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</si>
  <si>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</si>
  <si>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</si>
  <si>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</si>
  <si>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</si>
  <si>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</si>
  <si>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</si>
  <si>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</si>
  <si>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</si>
  <si>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</si>
  <si>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</si>
  <si>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</si>
  <si>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</si>
  <si>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</si>
  <si>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</si>
  <si>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</si>
  <si>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</si>
  <si>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</si>
  <si>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</si>
  <si>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</si>
  <si>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</si>
  <si>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</si>
  <si>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</si>
  <si>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</si>
  <si>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</si>
  <si>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</si>
  <si>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</si>
  <si>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</si>
  <si>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</si>
  <si>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</si>
  <si>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</si>
  <si>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</si>
  <si>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</si>
  <si>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</si>
  <si>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</si>
  <si>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</si>
  <si>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</si>
  <si>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</si>
  <si>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</si>
  <si>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</si>
  <si>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</si>
  <si>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</si>
  <si>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</si>
  <si>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</si>
  <si>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</si>
  <si>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</si>
  <si>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</si>
  <si>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</si>
  <si>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</si>
  <si>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</si>
  <si>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</si>
  <si>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</si>
  <si>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</si>
  <si>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</si>
  <si>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</si>
  <si>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</si>
  <si>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</si>
  <si>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</si>
  <si>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</si>
  <si>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</si>
  <si>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</si>
  <si>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</si>
  <si>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</si>
  <si>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</si>
  <si>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</si>
  <si>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</si>
  <si>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</si>
  <si>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</si>
  <si>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</si>
  <si>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</si>
  <si>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</si>
  <si>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</si>
  <si>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</si>
  <si>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</si>
  <si>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</si>
  <si>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</si>
  <si>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Mensuales</t>
  </si>
  <si>
    <t>Trimestrales</t>
  </si>
  <si>
    <t>Cuadre series</t>
  </si>
  <si>
    <t>MES: AÑO</t>
  </si>
  <si>
    <t>IIITR20</t>
  </si>
  <si>
    <t>IITR20</t>
  </si>
  <si>
    <t>ITR21</t>
  </si>
  <si>
    <t>IITR21</t>
  </si>
  <si>
    <t>IITR21/IITR20</t>
  </si>
  <si>
    <t>IIITR21</t>
  </si>
  <si>
    <t>IIITR21/IIITR20</t>
  </si>
  <si>
    <t>IVTR21</t>
  </si>
  <si>
    <t>IVTR22</t>
  </si>
  <si>
    <t>IVTR22/IVTR21</t>
  </si>
  <si>
    <t>2022/2021</t>
  </si>
  <si>
    <t>ITR22</t>
  </si>
  <si>
    <t>ITR22/ITR21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</si>
</sst>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_ ;\-#,##0\ "/>
    <numFmt numFmtId="165" formatCode="0.0%"/>
    <numFmt numFmtId="166" formatCode="0.0"/>
    <numFmt numFmtId="167" formatCode="0.00000000"/>
  </numFmts>
  <fonts count="22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  <font>
      <sz val="10"/>
      <color theme="6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3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5" fontId="10" fillId="3" borderId="7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11" xfId="1" applyNumberFormat="1" applyFont="1" applyFill="1" applyBorder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6" fontId="20" fillId="0" borderId="0" xfId="0" applyNumberFormat="1" applyFont="1"/>
    <xf numFmtId="167" fontId="20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1" fillId="3" borderId="0" xfId="1" applyNumberFormat="1" applyFont="1" applyFill="1" applyAlignment="1">
      <alignment horizontal="center"/>
    </xf>
    <xf numFmtId="164" fontId="2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A1:T92"/>
  <sheetViews>
    <sheetView zoomScale="90" zoomScaleNormal="90" zoomScaleSheetLayoutView="75" workbookViewId="0"/>
  </sheetViews>
  <sheetFormatPr baseColWidth="10" defaultColWidth="9.140625" defaultRowHeight="12.75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8">
      <c r="A2" s="25" t="s">
        <v>77</v>
      </c>
      <c r="B2" s="26">
        <v>2022</v>
      </c>
      <c r="C2" s="25"/>
      <c r="D2" s="25"/>
      <c r="F2" s="44" t="str">
        <f>A2</f>
        <v>MES: ENERO</v>
      </c>
      <c r="G2" s="45">
        <v>2021</v>
      </c>
      <c r="K2" s="1" t="str">
        <f>A2</f>
        <v>MES: ENERO</v>
      </c>
      <c r="L2" s="3"/>
      <c r="M2" s="1" t="s">
        <v>105</v>
      </c>
      <c r="N2" s="1"/>
    </row>
    <row r="3" spans="1:18" ht="15.75" thickBot="1">
      <c r="A3" s="81"/>
      <c r="K3" s="17"/>
    </row>
    <row r="4" spans="1:18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>
      <c r="A5" s="27"/>
      <c r="B5" s="27"/>
      <c r="C5" s="162"/>
      <c r="D5" s="27"/>
      <c r="F5" s="46"/>
      <c r="G5" s="123"/>
      <c r="H5" s="123"/>
      <c r="I5" s="123"/>
      <c r="K5" s="4"/>
      <c r="L5" s="163"/>
      <c r="M5" s="163"/>
      <c r="N5" s="4"/>
    </row>
    <row r="6" spans="1:18" ht="13.5" thickBot="1">
      <c r="A6" s="84" t="s">
        <v>1</v>
      </c>
      <c r="B6" s="85">
        <v>342652</v>
      </c>
      <c r="C6" s="85">
        <v>340922972.31213558</v>
      </c>
      <c r="D6" s="85">
        <v>239777</v>
      </c>
      <c r="E6" s="20"/>
      <c r="F6" s="50" t="s">
        <v>1</v>
      </c>
      <c r="G6" s="51">
        <v>308349</v>
      </c>
      <c r="H6" s="51">
        <v>295124309.60664988</v>
      </c>
      <c r="I6" s="51">
        <v>217796</v>
      </c>
      <c r="K6" s="98" t="s">
        <v>1</v>
      </c>
      <c r="L6" s="99">
        <v>0.1112473204064226</v>
      </c>
      <c r="M6" s="99">
        <v>0.15518431120271825</v>
      </c>
      <c r="N6" s="99">
        <v>0.10092471854395857</v>
      </c>
      <c r="O6" s="6"/>
      <c r="P6" s="6"/>
      <c r="Q6" s="6"/>
      <c r="R6" s="6"/>
    </row>
    <row r="7" spans="1:18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8" ht="13.5" thickBot="1">
      <c r="A8" s="86" t="s">
        <v>4</v>
      </c>
      <c r="B8" s="87">
        <v>38730</v>
      </c>
      <c r="C8" s="87">
        <v>32015715.517206296</v>
      </c>
      <c r="D8" s="87">
        <v>27855</v>
      </c>
      <c r="E8" s="20"/>
      <c r="F8" s="54" t="s">
        <v>4</v>
      </c>
      <c r="G8" s="51">
        <v>37546</v>
      </c>
      <c r="H8" s="51">
        <v>31558427.571054146</v>
      </c>
      <c r="I8" s="55">
        <v>26236</v>
      </c>
      <c r="K8" s="101" t="s">
        <v>4</v>
      </c>
      <c r="L8" s="99">
        <v>3.153465082831719E-2</v>
      </c>
      <c r="M8" s="99">
        <v>1.4490200600855818E-2</v>
      </c>
      <c r="N8" s="99">
        <v>6.1709101997255766E-2</v>
      </c>
      <c r="O8" s="6"/>
      <c r="P8" s="6"/>
      <c r="Q8" s="6"/>
      <c r="R8" s="6"/>
    </row>
    <row r="9" spans="1:18" ht="13.5" thickBot="1">
      <c r="A9" s="29" t="s">
        <v>5</v>
      </c>
      <c r="B9" s="30">
        <v>3647</v>
      </c>
      <c r="C9" s="30">
        <v>3320357.2424558126</v>
      </c>
      <c r="D9" s="31">
        <v>1747</v>
      </c>
      <c r="E9" s="21"/>
      <c r="F9" s="56" t="s">
        <v>5</v>
      </c>
      <c r="G9" s="57">
        <v>2563</v>
      </c>
      <c r="H9" s="57">
        <v>2161330.8236874733</v>
      </c>
      <c r="I9" s="58">
        <v>1509</v>
      </c>
      <c r="K9" s="7" t="s">
        <v>5</v>
      </c>
      <c r="L9" s="102">
        <v>0.42294186500195075</v>
      </c>
      <c r="M9" s="102">
        <v>0.53625590588252003</v>
      </c>
      <c r="N9" s="102">
        <v>0.15772034459907225</v>
      </c>
    </row>
    <row r="10" spans="1:18" ht="13.5" thickBot="1">
      <c r="A10" s="32" t="s">
        <v>6</v>
      </c>
      <c r="B10" s="30">
        <v>8530</v>
      </c>
      <c r="C10" s="30">
        <v>5248478.2643571645</v>
      </c>
      <c r="D10" s="31">
        <v>7234</v>
      </c>
      <c r="E10" s="20"/>
      <c r="F10" s="59" t="s">
        <v>6</v>
      </c>
      <c r="G10" s="79">
        <v>9278</v>
      </c>
      <c r="H10" s="79">
        <v>4988137.3092731191</v>
      </c>
      <c r="I10" s="80">
        <v>8113</v>
      </c>
      <c r="K10" s="8" t="s">
        <v>6</v>
      </c>
      <c r="L10" s="113">
        <v>-8.0620823453330437E-2</v>
      </c>
      <c r="M10" s="113">
        <v>5.2192018571754817E-2</v>
      </c>
      <c r="N10" s="115">
        <v>-0.10834463207198319</v>
      </c>
    </row>
    <row r="11" spans="1:18" ht="13.5" thickBot="1">
      <c r="A11" s="32" t="s">
        <v>7</v>
      </c>
      <c r="B11" s="30">
        <v>1917</v>
      </c>
      <c r="C11" s="30">
        <v>1774957.1157829671</v>
      </c>
      <c r="D11" s="31">
        <v>1360</v>
      </c>
      <c r="E11" s="20"/>
      <c r="F11" s="59" t="s">
        <v>7</v>
      </c>
      <c r="G11" s="79">
        <v>1579</v>
      </c>
      <c r="H11" s="79">
        <v>1553693.966355698</v>
      </c>
      <c r="I11" s="80">
        <v>1156</v>
      </c>
      <c r="K11" s="8" t="s">
        <v>7</v>
      </c>
      <c r="L11" s="113">
        <v>0.21405953134895506</v>
      </c>
      <c r="M11" s="113">
        <v>0.14241102444792131</v>
      </c>
      <c r="N11" s="115">
        <v>0.17647058823529416</v>
      </c>
    </row>
    <row r="12" spans="1:18" ht="13.5" thickBot="1">
      <c r="A12" s="32" t="s">
        <v>8</v>
      </c>
      <c r="B12" s="30">
        <v>2167</v>
      </c>
      <c r="C12" s="30">
        <v>1904082.0070513778</v>
      </c>
      <c r="D12" s="31">
        <v>1615</v>
      </c>
      <c r="E12" s="20"/>
      <c r="F12" s="59" t="s">
        <v>8</v>
      </c>
      <c r="G12" s="79">
        <v>1944</v>
      </c>
      <c r="H12" s="79">
        <v>1586548.7949613687</v>
      </c>
      <c r="I12" s="80">
        <v>1390</v>
      </c>
      <c r="K12" s="8" t="s">
        <v>8</v>
      </c>
      <c r="L12" s="113">
        <v>0.1147119341563787</v>
      </c>
      <c r="M12" s="113">
        <v>0.20014084224730122</v>
      </c>
      <c r="N12" s="115">
        <v>0.16187050359712241</v>
      </c>
    </row>
    <row r="13" spans="1:18" ht="13.5" thickBot="1">
      <c r="A13" s="32" t="s">
        <v>9</v>
      </c>
      <c r="B13" s="30">
        <v>2897</v>
      </c>
      <c r="C13" s="30">
        <v>1678428.5783551927</v>
      </c>
      <c r="D13" s="31">
        <v>2328</v>
      </c>
      <c r="E13" s="20"/>
      <c r="F13" s="59" t="s">
        <v>9</v>
      </c>
      <c r="G13" s="79">
        <v>2409</v>
      </c>
      <c r="H13" s="79">
        <v>1195551.7507735181</v>
      </c>
      <c r="I13" s="80">
        <v>1896</v>
      </c>
      <c r="K13" s="8" t="s">
        <v>9</v>
      </c>
      <c r="L13" s="113">
        <v>0.20257368202573689</v>
      </c>
      <c r="M13" s="113">
        <v>0.40389454264046276</v>
      </c>
      <c r="N13" s="115">
        <v>0.22784810126582289</v>
      </c>
    </row>
    <row r="14" spans="1:18" ht="13.5" thickBot="1">
      <c r="A14" s="32" t="s">
        <v>10</v>
      </c>
      <c r="B14" s="30">
        <v>1091</v>
      </c>
      <c r="C14" s="30">
        <v>1300081.318956634</v>
      </c>
      <c r="D14" s="31">
        <v>765</v>
      </c>
      <c r="E14" s="20"/>
      <c r="F14" s="59" t="s">
        <v>10</v>
      </c>
      <c r="G14" s="79">
        <v>1591</v>
      </c>
      <c r="H14" s="79">
        <v>1871575.5447547361</v>
      </c>
      <c r="I14" s="80">
        <v>979</v>
      </c>
      <c r="K14" s="8" t="s">
        <v>10</v>
      </c>
      <c r="L14" s="113">
        <v>-0.31426775612822122</v>
      </c>
      <c r="M14" s="113">
        <v>-0.30535461280190779</v>
      </c>
      <c r="N14" s="115">
        <v>-0.21859039836567928</v>
      </c>
    </row>
    <row r="15" spans="1:18" ht="13.5" thickBot="1">
      <c r="A15" s="32" t="s">
        <v>11</v>
      </c>
      <c r="B15" s="30">
        <v>6625</v>
      </c>
      <c r="C15" s="30">
        <v>5021942.8601709232</v>
      </c>
      <c r="D15" s="31">
        <v>5146</v>
      </c>
      <c r="E15" s="20"/>
      <c r="F15" s="59" t="s">
        <v>11</v>
      </c>
      <c r="G15" s="79">
        <v>4642</v>
      </c>
      <c r="H15" s="79">
        <v>3363731.6606141319</v>
      </c>
      <c r="I15" s="80">
        <v>3542</v>
      </c>
      <c r="K15" s="8" t="s">
        <v>11</v>
      </c>
      <c r="L15" s="113">
        <v>0.42718655751831114</v>
      </c>
      <c r="M15" s="113">
        <v>0.49296774144404965</v>
      </c>
      <c r="N15" s="115">
        <v>0.45285149632975719</v>
      </c>
    </row>
    <row r="16" spans="1:18" ht="13.5" thickBot="1">
      <c r="A16" s="33" t="s">
        <v>12</v>
      </c>
      <c r="B16" s="34">
        <v>11856</v>
      </c>
      <c r="C16" s="34">
        <v>11767388.13007622</v>
      </c>
      <c r="D16" s="35">
        <v>7660</v>
      </c>
      <c r="E16" s="20"/>
      <c r="F16" s="60" t="s">
        <v>12</v>
      </c>
      <c r="G16" s="109">
        <v>13540</v>
      </c>
      <c r="H16" s="109">
        <v>14837857.720634105</v>
      </c>
      <c r="I16" s="110">
        <v>7651</v>
      </c>
      <c r="K16" s="9" t="s">
        <v>12</v>
      </c>
      <c r="L16" s="116">
        <v>-0.12437223042836043</v>
      </c>
      <c r="M16" s="116">
        <v>-0.20693483172358296</v>
      </c>
      <c r="N16" s="117">
        <v>1.1763168213305697E-3</v>
      </c>
    </row>
    <row r="17" spans="1:18" ht="13.5" thickBot="1">
      <c r="B17" s="37"/>
      <c r="C17" s="37"/>
      <c r="D17" s="37"/>
      <c r="E17" s="20"/>
      <c r="F17" s="63"/>
      <c r="G17" s="70"/>
      <c r="H17" s="70"/>
      <c r="I17" s="70"/>
      <c r="L17" s="106"/>
      <c r="M17" s="106"/>
      <c r="N17" s="106"/>
    </row>
    <row r="18" spans="1:18" ht="13.5" thickBot="1">
      <c r="A18" s="88" t="s">
        <v>13</v>
      </c>
      <c r="B18" s="89">
        <v>15844</v>
      </c>
      <c r="C18" s="89">
        <v>17842191.365702301</v>
      </c>
      <c r="D18" s="89">
        <v>11936</v>
      </c>
      <c r="E18" s="20"/>
      <c r="F18" s="65" t="s">
        <v>13</v>
      </c>
      <c r="G18" s="66">
        <v>13308</v>
      </c>
      <c r="H18" s="66">
        <v>14669934.517378319</v>
      </c>
      <c r="I18" s="67">
        <v>10778</v>
      </c>
      <c r="K18" s="107" t="s">
        <v>13</v>
      </c>
      <c r="L18" s="108">
        <v>0.19056206792906516</v>
      </c>
      <c r="M18" s="108">
        <v>0.21624205919706441</v>
      </c>
      <c r="N18" s="120">
        <v>0.10744108368899608</v>
      </c>
    </row>
    <row r="19" spans="1:18" ht="13.5" thickBot="1">
      <c r="A19" s="38" t="s">
        <v>14</v>
      </c>
      <c r="B19" s="30">
        <v>857</v>
      </c>
      <c r="C19" s="30">
        <v>1595200.0949484352</v>
      </c>
      <c r="D19" s="31">
        <v>520</v>
      </c>
      <c r="E19" s="20"/>
      <c r="F19" s="68" t="s">
        <v>14</v>
      </c>
      <c r="G19" s="164">
        <v>795</v>
      </c>
      <c r="H19" s="164">
        <v>1468310.6381655978</v>
      </c>
      <c r="I19" s="165">
        <v>468</v>
      </c>
      <c r="K19" s="10" t="s">
        <v>14</v>
      </c>
      <c r="L19" s="113">
        <v>7.7987421383647781E-2</v>
      </c>
      <c r="M19" s="113">
        <v>8.6418672918806783E-2</v>
      </c>
      <c r="N19" s="115">
        <v>0.11111111111111116</v>
      </c>
    </row>
    <row r="20" spans="1:18" ht="13.5" thickBot="1">
      <c r="A20" s="39" t="s">
        <v>15</v>
      </c>
      <c r="B20" s="30">
        <v>740</v>
      </c>
      <c r="C20" s="30">
        <v>697662.77185446071</v>
      </c>
      <c r="D20" s="31">
        <v>617</v>
      </c>
      <c r="E20" s="20"/>
      <c r="F20" s="68" t="s">
        <v>15</v>
      </c>
      <c r="G20" s="164">
        <v>607</v>
      </c>
      <c r="H20" s="164">
        <v>528429.52871613263</v>
      </c>
      <c r="I20" s="165">
        <v>525</v>
      </c>
      <c r="K20" s="11" t="s">
        <v>15</v>
      </c>
      <c r="L20" s="113">
        <v>0.21911037891268537</v>
      </c>
      <c r="M20" s="113">
        <v>0.32025697645908546</v>
      </c>
      <c r="N20" s="115">
        <v>0.17523809523809519</v>
      </c>
    </row>
    <row r="21" spans="1:18" ht="13.5" thickBot="1">
      <c r="A21" s="40" t="s">
        <v>16</v>
      </c>
      <c r="B21" s="34">
        <v>14247</v>
      </c>
      <c r="C21" s="34">
        <v>15549328.498899404</v>
      </c>
      <c r="D21" s="35">
        <v>10799</v>
      </c>
      <c r="E21" s="20"/>
      <c r="F21" s="69" t="s">
        <v>16</v>
      </c>
      <c r="G21" s="166">
        <v>11906</v>
      </c>
      <c r="H21" s="166">
        <v>12673194.350496588</v>
      </c>
      <c r="I21" s="167">
        <v>9785</v>
      </c>
      <c r="K21" s="12" t="s">
        <v>16</v>
      </c>
      <c r="L21" s="118">
        <v>0.19662355115068042</v>
      </c>
      <c r="M21" s="118">
        <v>0.22694626696781595</v>
      </c>
      <c r="N21" s="119">
        <v>0.10362800204394484</v>
      </c>
    </row>
    <row r="22" spans="1:18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>
      <c r="A23" s="90" t="s">
        <v>17</v>
      </c>
      <c r="B23" s="85">
        <v>4508</v>
      </c>
      <c r="C23" s="85">
        <v>6241898.3190869857</v>
      </c>
      <c r="D23" s="85">
        <v>2692</v>
      </c>
      <c r="E23" s="20"/>
      <c r="F23" s="54" t="s">
        <v>17</v>
      </c>
      <c r="G23" s="51">
        <v>3992</v>
      </c>
      <c r="H23" s="51">
        <v>5530266.4375982266</v>
      </c>
      <c r="I23" s="55">
        <v>2699</v>
      </c>
      <c r="K23" s="101" t="s">
        <v>17</v>
      </c>
      <c r="L23" s="99">
        <v>0.1292585170340681</v>
      </c>
      <c r="M23" s="99">
        <v>0.12867949302598491</v>
      </c>
      <c r="N23" s="99">
        <v>-2.5935531678399348E-3</v>
      </c>
      <c r="O23" s="6"/>
      <c r="P23" s="6"/>
      <c r="Q23" s="6"/>
      <c r="R23" s="6"/>
    </row>
    <row r="24" spans="1:18" ht="13.5" thickBot="1">
      <c r="A24" s="91" t="s">
        <v>18</v>
      </c>
      <c r="B24" s="34">
        <v>4508</v>
      </c>
      <c r="C24" s="34">
        <v>6241898.3190869857</v>
      </c>
      <c r="D24" s="35">
        <v>2692</v>
      </c>
      <c r="E24" s="20"/>
      <c r="F24" s="71" t="s">
        <v>18</v>
      </c>
      <c r="G24" s="61">
        <v>3992</v>
      </c>
      <c r="H24" s="61">
        <v>5530266.4375982266</v>
      </c>
      <c r="I24" s="62">
        <v>2699</v>
      </c>
      <c r="K24" s="13" t="s">
        <v>18</v>
      </c>
      <c r="L24" s="104">
        <v>0.1292585170340681</v>
      </c>
      <c r="M24" s="104">
        <v>0.12867949302598491</v>
      </c>
      <c r="N24" s="105">
        <v>-2.5935531678399348E-3</v>
      </c>
    </row>
    <row r="25" spans="1:18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>
      <c r="A26" s="84" t="s">
        <v>19</v>
      </c>
      <c r="B26" s="85">
        <v>1177</v>
      </c>
      <c r="C26" s="85">
        <v>890355.6268864529</v>
      </c>
      <c r="D26" s="85">
        <v>859</v>
      </c>
      <c r="E26" s="20"/>
      <c r="F26" s="50" t="s">
        <v>19</v>
      </c>
      <c r="G26" s="51">
        <v>991</v>
      </c>
      <c r="H26" s="51">
        <v>608620.76122030418</v>
      </c>
      <c r="I26" s="55">
        <v>770</v>
      </c>
      <c r="K26" s="98" t="s">
        <v>19</v>
      </c>
      <c r="L26" s="99">
        <v>0.18768920282542889</v>
      </c>
      <c r="M26" s="99">
        <v>0.46290709028929822</v>
      </c>
      <c r="N26" s="99">
        <v>0.11558441558441568</v>
      </c>
      <c r="O26" s="6"/>
      <c r="P26" s="6"/>
      <c r="Q26" s="6"/>
      <c r="R26" s="6"/>
    </row>
    <row r="27" spans="1:18" ht="13.5" thickBot="1">
      <c r="A27" s="92" t="s">
        <v>20</v>
      </c>
      <c r="B27" s="34">
        <v>1177</v>
      </c>
      <c r="C27" s="34">
        <v>890355.6268864529</v>
      </c>
      <c r="D27" s="35">
        <v>859</v>
      </c>
      <c r="E27" s="20"/>
      <c r="F27" s="72" t="s">
        <v>20</v>
      </c>
      <c r="G27" s="61">
        <v>991</v>
      </c>
      <c r="H27" s="61">
        <v>608620.76122030418</v>
      </c>
      <c r="I27" s="62">
        <v>770</v>
      </c>
      <c r="K27" s="14" t="s">
        <v>20</v>
      </c>
      <c r="L27" s="104">
        <v>0.18768920282542889</v>
      </c>
      <c r="M27" s="104">
        <v>0.46290709028929822</v>
      </c>
      <c r="N27" s="105">
        <v>0.11558441558441568</v>
      </c>
    </row>
    <row r="28" spans="1:18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>
      <c r="A29" s="84" t="s">
        <v>21</v>
      </c>
      <c r="B29" s="85">
        <v>10496</v>
      </c>
      <c r="C29" s="85">
        <v>6336468.9668830354</v>
      </c>
      <c r="D29" s="85">
        <v>7659</v>
      </c>
      <c r="E29" s="20"/>
      <c r="F29" s="50" t="s">
        <v>21</v>
      </c>
      <c r="G29" s="51">
        <v>4719</v>
      </c>
      <c r="H29" s="51">
        <v>3084555.3890524497</v>
      </c>
      <c r="I29" s="55">
        <v>3296</v>
      </c>
      <c r="K29" s="98" t="s">
        <v>21</v>
      </c>
      <c r="L29" s="99">
        <v>1.2242000423818604</v>
      </c>
      <c r="M29" s="99">
        <v>1.054256827214747</v>
      </c>
      <c r="N29" s="99">
        <v>1.3237257281553396</v>
      </c>
      <c r="O29" s="6"/>
      <c r="P29" s="6"/>
      <c r="Q29" s="6"/>
      <c r="R29" s="6"/>
    </row>
    <row r="30" spans="1:18" ht="13.5" thickBot="1">
      <c r="A30" s="93" t="s">
        <v>22</v>
      </c>
      <c r="B30" s="30">
        <v>5070</v>
      </c>
      <c r="C30" s="30">
        <v>2996589.8500062455</v>
      </c>
      <c r="D30" s="31">
        <v>3619</v>
      </c>
      <c r="E30" s="20"/>
      <c r="F30" s="73" t="s">
        <v>22</v>
      </c>
      <c r="G30" s="57">
        <v>2324</v>
      </c>
      <c r="H30" s="57">
        <v>1330911.7401512177</v>
      </c>
      <c r="I30" s="58">
        <v>1732</v>
      </c>
      <c r="K30" s="15" t="s">
        <v>22</v>
      </c>
      <c r="L30" s="102">
        <v>1.1815834767641995</v>
      </c>
      <c r="M30" s="102">
        <v>1.2515316076975731</v>
      </c>
      <c r="N30" s="103">
        <v>1.0894919168591226</v>
      </c>
    </row>
    <row r="31" spans="1:18" ht="13.5" thickBot="1">
      <c r="A31" s="94" t="s">
        <v>23</v>
      </c>
      <c r="B31" s="34">
        <v>5426</v>
      </c>
      <c r="C31" s="34">
        <v>3339879.1168767903</v>
      </c>
      <c r="D31" s="35">
        <v>4040</v>
      </c>
      <c r="E31" s="20"/>
      <c r="F31" s="73" t="s">
        <v>23</v>
      </c>
      <c r="G31" s="74">
        <v>2395</v>
      </c>
      <c r="H31" s="74">
        <v>1753643.6489012318</v>
      </c>
      <c r="I31" s="75">
        <v>1564</v>
      </c>
      <c r="K31" s="16" t="s">
        <v>23</v>
      </c>
      <c r="L31" s="104">
        <v>1.2655532359081421</v>
      </c>
      <c r="M31" s="104">
        <v>0.90453694453227995</v>
      </c>
      <c r="N31" s="105">
        <v>1.5831202046035804</v>
      </c>
    </row>
    <row r="32" spans="1:18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>
      <c r="A33" s="90" t="s">
        <v>24</v>
      </c>
      <c r="B33" s="85">
        <v>9223</v>
      </c>
      <c r="C33" s="85">
        <v>8111527.5478601092</v>
      </c>
      <c r="D33" s="85">
        <v>6452</v>
      </c>
      <c r="E33" s="20"/>
      <c r="F33" s="54" t="s">
        <v>24</v>
      </c>
      <c r="G33" s="51">
        <v>9495</v>
      </c>
      <c r="H33" s="51">
        <v>8198290.6727040736</v>
      </c>
      <c r="I33" s="55">
        <v>6898</v>
      </c>
      <c r="K33" s="101" t="s">
        <v>24</v>
      </c>
      <c r="L33" s="99">
        <v>-2.8646656134807769E-2</v>
      </c>
      <c r="M33" s="99">
        <v>-1.0583074973523399E-2</v>
      </c>
      <c r="N33" s="99">
        <v>-6.4656422151348258E-2</v>
      </c>
      <c r="O33" s="6"/>
      <c r="P33" s="6"/>
      <c r="Q33" s="6"/>
      <c r="R33" s="6"/>
    </row>
    <row r="34" spans="1:18" ht="13.5" thickBot="1">
      <c r="A34" s="91" t="s">
        <v>25</v>
      </c>
      <c r="B34" s="34">
        <v>9223</v>
      </c>
      <c r="C34" s="34">
        <v>8111527.5478601092</v>
      </c>
      <c r="D34" s="35">
        <v>6452</v>
      </c>
      <c r="E34" s="20"/>
      <c r="F34" s="71" t="s">
        <v>25</v>
      </c>
      <c r="G34" s="61">
        <v>9495</v>
      </c>
      <c r="H34" s="61">
        <v>8198290.6727040736</v>
      </c>
      <c r="I34" s="62">
        <v>6898</v>
      </c>
      <c r="K34" s="13" t="s">
        <v>25</v>
      </c>
      <c r="L34" s="104">
        <v>-2.8646656134807769E-2</v>
      </c>
      <c r="M34" s="104">
        <v>-1.0583074973523399E-2</v>
      </c>
      <c r="N34" s="105">
        <v>-6.4656422151348258E-2</v>
      </c>
    </row>
    <row r="35" spans="1:18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>
      <c r="A36" s="84" t="s">
        <v>26</v>
      </c>
      <c r="B36" s="85">
        <v>25261</v>
      </c>
      <c r="C36" s="85">
        <v>24919682.687744256</v>
      </c>
      <c r="D36" s="85">
        <v>16368</v>
      </c>
      <c r="E36" s="20"/>
      <c r="F36" s="50" t="s">
        <v>26</v>
      </c>
      <c r="G36" s="51">
        <v>25385</v>
      </c>
      <c r="H36" s="51">
        <v>20089698.632719561</v>
      </c>
      <c r="I36" s="55">
        <v>17749</v>
      </c>
      <c r="K36" s="98" t="s">
        <v>26</v>
      </c>
      <c r="L36" s="99">
        <v>-4.8847744731140841E-3</v>
      </c>
      <c r="M36" s="99">
        <v>0.24042093131044928</v>
      </c>
      <c r="N36" s="114">
        <v>-7.7807200405656696E-2</v>
      </c>
    </row>
    <row r="37" spans="1:18" ht="13.5" thickBot="1">
      <c r="A37" s="38" t="s">
        <v>27</v>
      </c>
      <c r="B37" s="30">
        <v>1341</v>
      </c>
      <c r="C37" s="30">
        <v>1530567.6755997068</v>
      </c>
      <c r="D37" s="30">
        <v>858</v>
      </c>
      <c r="E37" s="20"/>
      <c r="F37" s="73" t="s">
        <v>27</v>
      </c>
      <c r="G37" s="112">
        <v>1204</v>
      </c>
      <c r="H37" s="112">
        <v>1182335.3633925058</v>
      </c>
      <c r="I37" s="112">
        <v>797</v>
      </c>
      <c r="K37" s="10" t="s">
        <v>27</v>
      </c>
      <c r="L37" s="102">
        <v>0.1137873754152825</v>
      </c>
      <c r="M37" s="102">
        <v>0.29452921987210878</v>
      </c>
      <c r="N37" s="103">
        <v>7.6537013801756482E-2</v>
      </c>
    </row>
    <row r="38" spans="1:18" ht="13.5" thickBot="1">
      <c r="A38" s="39" t="s">
        <v>28</v>
      </c>
      <c r="B38" s="30">
        <v>1517</v>
      </c>
      <c r="C38" s="30">
        <v>2063390.1504823552</v>
      </c>
      <c r="D38" s="30">
        <v>805</v>
      </c>
      <c r="E38" s="20"/>
      <c r="F38" s="68" t="s">
        <v>28</v>
      </c>
      <c r="G38" s="112">
        <v>1869</v>
      </c>
      <c r="H38" s="112">
        <v>2534417.4519555364</v>
      </c>
      <c r="I38" s="112">
        <v>992</v>
      </c>
      <c r="K38" s="11" t="s">
        <v>28</v>
      </c>
      <c r="L38" s="113">
        <v>-0.18833600856072763</v>
      </c>
      <c r="M38" s="113">
        <v>-0.18585229560731609</v>
      </c>
      <c r="N38" s="115">
        <v>-0.188508064516129</v>
      </c>
    </row>
    <row r="39" spans="1:18" ht="13.5" thickBot="1">
      <c r="A39" s="39" t="s">
        <v>29</v>
      </c>
      <c r="B39" s="30">
        <v>1720</v>
      </c>
      <c r="C39" s="30">
        <v>1714430.6037713941</v>
      </c>
      <c r="D39" s="30">
        <v>1126</v>
      </c>
      <c r="E39" s="20"/>
      <c r="F39" s="68" t="s">
        <v>29</v>
      </c>
      <c r="G39" s="112">
        <v>1793</v>
      </c>
      <c r="H39" s="112">
        <v>1536904.1364343422</v>
      </c>
      <c r="I39" s="112">
        <v>1411</v>
      </c>
      <c r="K39" s="11" t="s">
        <v>29</v>
      </c>
      <c r="L39" s="113">
        <v>-4.0713887339654198E-2</v>
      </c>
      <c r="M39" s="113">
        <v>0.11550913497371273</v>
      </c>
      <c r="N39" s="115">
        <v>-0.20198440822111974</v>
      </c>
    </row>
    <row r="40" spans="1:18" ht="13.5" thickBot="1">
      <c r="A40" s="39" t="s">
        <v>30</v>
      </c>
      <c r="B40" s="30">
        <v>11187</v>
      </c>
      <c r="C40" s="30">
        <v>10209876.930509709</v>
      </c>
      <c r="D40" s="30">
        <v>8059</v>
      </c>
      <c r="E40" s="20"/>
      <c r="F40" s="68" t="s">
        <v>30</v>
      </c>
      <c r="G40" s="112">
        <v>11264</v>
      </c>
      <c r="H40" s="112">
        <v>8215582.7394215502</v>
      </c>
      <c r="I40" s="112">
        <v>8775</v>
      </c>
      <c r="K40" s="11" t="s">
        <v>30</v>
      </c>
      <c r="L40" s="113">
        <v>-6.8359375E-3</v>
      </c>
      <c r="M40" s="113">
        <v>0.24274531148213785</v>
      </c>
      <c r="N40" s="115">
        <v>-8.1595441595441631E-2</v>
      </c>
    </row>
    <row r="41" spans="1:18" ht="13.5" thickBot="1">
      <c r="A41" s="40" t="s">
        <v>31</v>
      </c>
      <c r="B41" s="34">
        <v>9496</v>
      </c>
      <c r="C41" s="34">
        <v>9401417.3273810912</v>
      </c>
      <c r="D41" s="35">
        <v>5520</v>
      </c>
      <c r="E41" s="20"/>
      <c r="F41" s="69" t="s">
        <v>31</v>
      </c>
      <c r="G41" s="112">
        <v>9255</v>
      </c>
      <c r="H41" s="112">
        <v>6620458.9415156255</v>
      </c>
      <c r="I41" s="112">
        <v>5774</v>
      </c>
      <c r="K41" s="12" t="s">
        <v>31</v>
      </c>
      <c r="L41" s="118">
        <v>2.6039978390059337E-2</v>
      </c>
      <c r="M41" s="118">
        <v>0.42005522735389378</v>
      </c>
      <c r="N41" s="119">
        <v>-4.3990301350883221E-2</v>
      </c>
    </row>
    <row r="42" spans="1:18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>
      <c r="A43" s="84" t="s">
        <v>32</v>
      </c>
      <c r="B43" s="85">
        <v>18070</v>
      </c>
      <c r="C43" s="85">
        <v>17378163.998090871</v>
      </c>
      <c r="D43" s="85">
        <v>14180</v>
      </c>
      <c r="E43" s="20"/>
      <c r="F43" s="50" t="s">
        <v>32</v>
      </c>
      <c r="G43" s="51">
        <v>18882</v>
      </c>
      <c r="H43" s="51">
        <v>17184809.318373412</v>
      </c>
      <c r="I43" s="55">
        <v>14804</v>
      </c>
      <c r="K43" s="98" t="s">
        <v>32</v>
      </c>
      <c r="L43" s="99">
        <v>-4.3003919076369024E-2</v>
      </c>
      <c r="M43" s="99">
        <v>1.1251488226333262E-2</v>
      </c>
      <c r="N43" s="99">
        <v>-4.2150770062145404E-2</v>
      </c>
    </row>
    <row r="44" spans="1:18" ht="13.5" thickBot="1">
      <c r="A44" s="38" t="s">
        <v>33</v>
      </c>
      <c r="B44" s="30">
        <v>590</v>
      </c>
      <c r="C44" s="30">
        <v>374782.65496386524</v>
      </c>
      <c r="D44" s="31">
        <v>529</v>
      </c>
      <c r="E44" s="20"/>
      <c r="F44" s="76" t="s">
        <v>33</v>
      </c>
      <c r="G44" s="168">
        <v>556</v>
      </c>
      <c r="H44" s="168">
        <v>220515.31343847365</v>
      </c>
      <c r="I44" s="169">
        <v>520</v>
      </c>
      <c r="K44" s="10" t="s">
        <v>33</v>
      </c>
      <c r="L44" s="102">
        <v>6.1151079136690711E-2</v>
      </c>
      <c r="M44" s="102">
        <v>0.69957654695230032</v>
      </c>
      <c r="N44" s="103">
        <v>1.7307692307692246E-2</v>
      </c>
    </row>
    <row r="45" spans="1:18" ht="13.5" thickBot="1">
      <c r="A45" s="39" t="s">
        <v>34</v>
      </c>
      <c r="B45" s="30">
        <v>2614</v>
      </c>
      <c r="C45" s="30">
        <v>3147013.2087822389</v>
      </c>
      <c r="D45" s="31">
        <v>1949</v>
      </c>
      <c r="E45" s="20"/>
      <c r="F45" s="77" t="s">
        <v>34</v>
      </c>
      <c r="G45" s="168">
        <v>2620</v>
      </c>
      <c r="H45" s="168">
        <v>3156541.1692208517</v>
      </c>
      <c r="I45" s="169">
        <v>2025</v>
      </c>
      <c r="K45" s="11" t="s">
        <v>34</v>
      </c>
      <c r="L45" s="113">
        <v>-2.2900763358778553E-3</v>
      </c>
      <c r="M45" s="113">
        <v>-3.0184812830952312E-3</v>
      </c>
      <c r="N45" s="115">
        <v>-3.7530864197530822E-2</v>
      </c>
    </row>
    <row r="46" spans="1:18" ht="13.5" thickBot="1">
      <c r="A46" s="39" t="s">
        <v>35</v>
      </c>
      <c r="B46" s="30">
        <v>1466</v>
      </c>
      <c r="C46" s="30">
        <v>1317315.1297265803</v>
      </c>
      <c r="D46" s="31">
        <v>1067</v>
      </c>
      <c r="E46" s="20"/>
      <c r="F46" s="77" t="s">
        <v>35</v>
      </c>
      <c r="G46" s="168">
        <v>1541</v>
      </c>
      <c r="H46" s="168">
        <v>1066206.6304201877</v>
      </c>
      <c r="I46" s="169">
        <v>961</v>
      </c>
      <c r="K46" s="11" t="s">
        <v>35</v>
      </c>
      <c r="L46" s="113">
        <v>-4.8669695003244695E-2</v>
      </c>
      <c r="M46" s="113">
        <v>0.23551579228824693</v>
      </c>
      <c r="N46" s="115">
        <v>0.11030176899063471</v>
      </c>
    </row>
    <row r="47" spans="1:18" ht="13.5" thickBot="1">
      <c r="A47" s="39" t="s">
        <v>36</v>
      </c>
      <c r="B47" s="30">
        <v>4018</v>
      </c>
      <c r="C47" s="30">
        <v>3781489.6296910904</v>
      </c>
      <c r="D47" s="31">
        <v>3287</v>
      </c>
      <c r="E47" s="20"/>
      <c r="F47" s="77" t="s">
        <v>36</v>
      </c>
      <c r="G47" s="168">
        <v>3847</v>
      </c>
      <c r="H47" s="168">
        <v>3680864.4396074209</v>
      </c>
      <c r="I47" s="169">
        <v>3313</v>
      </c>
      <c r="K47" s="11" t="s">
        <v>36</v>
      </c>
      <c r="L47" s="113">
        <v>4.4450220951390618E-2</v>
      </c>
      <c r="M47" s="113">
        <v>2.7337380046085435E-2</v>
      </c>
      <c r="N47" s="115">
        <v>-7.8478720193178031E-3</v>
      </c>
    </row>
    <row r="48" spans="1:18" ht="13.5" thickBot="1">
      <c r="A48" s="39" t="s">
        <v>37</v>
      </c>
      <c r="B48" s="30">
        <v>1277</v>
      </c>
      <c r="C48" s="30">
        <v>1491249.322073458</v>
      </c>
      <c r="D48" s="31">
        <v>713</v>
      </c>
      <c r="E48" s="20"/>
      <c r="F48" s="77" t="s">
        <v>37</v>
      </c>
      <c r="G48" s="168">
        <v>1811</v>
      </c>
      <c r="H48" s="168">
        <v>1972992.360339694</v>
      </c>
      <c r="I48" s="169">
        <v>959</v>
      </c>
      <c r="K48" s="11" t="s">
        <v>37</v>
      </c>
      <c r="L48" s="113">
        <v>-0.29486471562672556</v>
      </c>
      <c r="M48" s="113">
        <v>-0.24416872966669434</v>
      </c>
      <c r="N48" s="115">
        <v>-0.25651720542231493</v>
      </c>
    </row>
    <row r="49" spans="1:20" ht="13.5" thickBot="1">
      <c r="A49" s="39" t="s">
        <v>38</v>
      </c>
      <c r="B49" s="30">
        <v>1710</v>
      </c>
      <c r="C49" s="30">
        <v>1609381.9111590034</v>
      </c>
      <c r="D49" s="31">
        <v>1510</v>
      </c>
      <c r="E49" s="20"/>
      <c r="F49" s="77" t="s">
        <v>38</v>
      </c>
      <c r="G49" s="168">
        <v>2221</v>
      </c>
      <c r="H49" s="168">
        <v>1561220.067146031</v>
      </c>
      <c r="I49" s="169">
        <v>2004</v>
      </c>
      <c r="K49" s="11" t="s">
        <v>38</v>
      </c>
      <c r="L49" s="113">
        <v>-0.23007654209815398</v>
      </c>
      <c r="M49" s="113">
        <v>3.0848850220721369E-2</v>
      </c>
      <c r="N49" s="115">
        <v>-0.24650698602794407</v>
      </c>
    </row>
    <row r="50" spans="1:20" ht="13.5" thickBot="1">
      <c r="A50" s="39" t="s">
        <v>39</v>
      </c>
      <c r="B50" s="30">
        <v>661</v>
      </c>
      <c r="C50" s="30">
        <v>881479.66079046682</v>
      </c>
      <c r="D50" s="31">
        <v>505</v>
      </c>
      <c r="E50" s="20"/>
      <c r="F50" s="77" t="s">
        <v>39</v>
      </c>
      <c r="G50" s="168">
        <v>743</v>
      </c>
      <c r="H50" s="168">
        <v>970166.23137913912</v>
      </c>
      <c r="I50" s="169">
        <v>548</v>
      </c>
      <c r="K50" s="11" t="s">
        <v>39</v>
      </c>
      <c r="L50" s="113">
        <v>-0.11036339165545084</v>
      </c>
      <c r="M50" s="113">
        <v>-9.1413788400571239E-2</v>
      </c>
      <c r="N50" s="115">
        <v>-7.8467153284671576E-2</v>
      </c>
    </row>
    <row r="51" spans="1:20" ht="13.5" thickBot="1">
      <c r="A51" s="39" t="s">
        <v>40</v>
      </c>
      <c r="B51" s="30">
        <v>4624</v>
      </c>
      <c r="C51" s="30">
        <v>3942306.6099154036</v>
      </c>
      <c r="D51" s="31">
        <v>3719</v>
      </c>
      <c r="E51" s="20"/>
      <c r="F51" s="77" t="s">
        <v>40</v>
      </c>
      <c r="G51" s="168">
        <v>4491</v>
      </c>
      <c r="H51" s="168">
        <v>3700702.5929448553</v>
      </c>
      <c r="I51" s="169">
        <v>3668</v>
      </c>
      <c r="K51" s="11" t="s">
        <v>40</v>
      </c>
      <c r="L51" s="113">
        <v>2.9614785125807064E-2</v>
      </c>
      <c r="M51" s="113">
        <v>6.5285985810140668E-2</v>
      </c>
      <c r="N51" s="115">
        <v>1.3904034896401241E-2</v>
      </c>
    </row>
    <row r="52" spans="1:20" ht="13.5" thickBot="1">
      <c r="A52" s="40" t="s">
        <v>41</v>
      </c>
      <c r="B52" s="34">
        <v>1110</v>
      </c>
      <c r="C52" s="34">
        <v>833145.87098876236</v>
      </c>
      <c r="D52" s="35">
        <v>901</v>
      </c>
      <c r="E52" s="20"/>
      <c r="F52" s="78" t="s">
        <v>41</v>
      </c>
      <c r="G52" s="170">
        <v>1052</v>
      </c>
      <c r="H52" s="170">
        <v>855600.51387675968</v>
      </c>
      <c r="I52" s="171">
        <v>806</v>
      </c>
      <c r="K52" s="12" t="s">
        <v>41</v>
      </c>
      <c r="L52" s="118">
        <v>5.5133079847908828E-2</v>
      </c>
      <c r="M52" s="118">
        <v>-2.6244307388566757E-2</v>
      </c>
      <c r="N52" s="119">
        <v>0.1178660049627791</v>
      </c>
    </row>
    <row r="53" spans="1:20" ht="13.5" thickBot="1">
      <c r="B53" s="111"/>
      <c r="C53" s="111"/>
      <c r="D53" s="111"/>
      <c r="E53" s="20"/>
      <c r="F53" s="63"/>
      <c r="G53" s="172"/>
      <c r="H53" s="172"/>
      <c r="I53" s="172"/>
      <c r="L53" s="100"/>
      <c r="M53" s="100"/>
      <c r="N53" s="100"/>
    </row>
    <row r="54" spans="1:20" ht="13.5" thickBot="1">
      <c r="A54" s="84" t="s">
        <v>42</v>
      </c>
      <c r="B54" s="85">
        <v>58413</v>
      </c>
      <c r="C54" s="85">
        <v>75909994.825802073</v>
      </c>
      <c r="D54" s="85">
        <v>38130</v>
      </c>
      <c r="E54" s="20"/>
      <c r="F54" s="50" t="s">
        <v>42</v>
      </c>
      <c r="G54" s="51">
        <v>54363</v>
      </c>
      <c r="H54" s="51">
        <v>67373812.946229041</v>
      </c>
      <c r="I54" s="55">
        <v>36007</v>
      </c>
      <c r="K54" s="98" t="s">
        <v>42</v>
      </c>
      <c r="L54" s="99">
        <v>7.4499199823409246E-2</v>
      </c>
      <c r="M54" s="99">
        <v>0.12669880931907107</v>
      </c>
      <c r="N54" s="99">
        <v>5.8960757630460714E-2</v>
      </c>
      <c r="O54" s="6"/>
      <c r="P54" s="6"/>
      <c r="Q54" s="6"/>
      <c r="R54" s="6"/>
      <c r="S54" s="6"/>
      <c r="T54" s="6"/>
    </row>
    <row r="55" spans="1:20" ht="13.5" thickBot="1">
      <c r="A55" s="38" t="s">
        <v>43</v>
      </c>
      <c r="B55" s="30">
        <v>44831</v>
      </c>
      <c r="C55" s="30">
        <v>55930131.809676304</v>
      </c>
      <c r="D55" s="31">
        <v>29220</v>
      </c>
      <c r="E55" s="20"/>
      <c r="F55" s="73" t="s">
        <v>43</v>
      </c>
      <c r="G55" s="57">
        <v>42175</v>
      </c>
      <c r="H55" s="57">
        <v>53858648.177009739</v>
      </c>
      <c r="I55" s="58">
        <v>27465</v>
      </c>
      <c r="K55" s="10" t="s">
        <v>43</v>
      </c>
      <c r="L55" s="102">
        <v>6.2975696502667544E-2</v>
      </c>
      <c r="M55" s="102">
        <v>3.8461485811127405E-2</v>
      </c>
      <c r="N55" s="103">
        <v>6.3899508465319554E-2</v>
      </c>
      <c r="R55" s="6"/>
      <c r="S55" s="6"/>
      <c r="T55" s="6"/>
    </row>
    <row r="56" spans="1:20" ht="13.5" thickBot="1">
      <c r="A56" s="39" t="s">
        <v>44</v>
      </c>
      <c r="B56" s="30">
        <v>3333</v>
      </c>
      <c r="C56" s="30">
        <v>4407005.3701442759</v>
      </c>
      <c r="D56" s="31">
        <v>2360</v>
      </c>
      <c r="E56" s="20"/>
      <c r="F56" s="68" t="s">
        <v>44</v>
      </c>
      <c r="G56" s="79">
        <v>3474</v>
      </c>
      <c r="H56" s="79">
        <v>3286106.2219473799</v>
      </c>
      <c r="I56" s="80">
        <v>2805</v>
      </c>
      <c r="K56" s="11" t="s">
        <v>44</v>
      </c>
      <c r="L56" s="102">
        <v>-4.0587219343696024E-2</v>
      </c>
      <c r="M56" s="102">
        <v>0.34110253062137463</v>
      </c>
      <c r="N56" s="103">
        <v>-0.15864527629233516</v>
      </c>
      <c r="R56" s="6"/>
      <c r="S56" s="6"/>
      <c r="T56" s="6"/>
    </row>
    <row r="57" spans="1:20" ht="13.5" thickBot="1">
      <c r="A57" s="39" t="s">
        <v>45</v>
      </c>
      <c r="B57" s="30">
        <v>2290</v>
      </c>
      <c r="C57" s="30">
        <v>6688086.5795870423</v>
      </c>
      <c r="D57" s="31">
        <v>1298</v>
      </c>
      <c r="E57" s="20"/>
      <c r="F57" s="68" t="s">
        <v>45</v>
      </c>
      <c r="G57" s="79">
        <v>1788</v>
      </c>
      <c r="H57" s="79">
        <v>2201293.7012630366</v>
      </c>
      <c r="I57" s="80">
        <v>935</v>
      </c>
      <c r="K57" s="11" t="s">
        <v>45</v>
      </c>
      <c r="L57" s="102">
        <v>0.28076062639821031</v>
      </c>
      <c r="M57" s="102">
        <v>2.0382527219105828</v>
      </c>
      <c r="N57" s="103">
        <v>0.38823529411764701</v>
      </c>
      <c r="R57" s="6"/>
      <c r="S57" s="6"/>
      <c r="T57" s="6"/>
    </row>
    <row r="58" spans="1:20" ht="13.5" thickBot="1">
      <c r="A58" s="40" t="s">
        <v>46</v>
      </c>
      <c r="B58" s="34">
        <v>7959</v>
      </c>
      <c r="C58" s="34">
        <v>8884771.0663944464</v>
      </c>
      <c r="D58" s="35">
        <v>5252</v>
      </c>
      <c r="E58" s="20"/>
      <c r="F58" s="69" t="s">
        <v>46</v>
      </c>
      <c r="G58" s="74">
        <v>6926</v>
      </c>
      <c r="H58" s="74">
        <v>8027764.8460088884</v>
      </c>
      <c r="I58" s="75">
        <v>4802</v>
      </c>
      <c r="K58" s="12" t="s">
        <v>46</v>
      </c>
      <c r="L58" s="104">
        <v>0.14914813745307542</v>
      </c>
      <c r="M58" s="104">
        <v>0.10675527208692848</v>
      </c>
      <c r="N58" s="105">
        <v>9.3710953769262861E-2</v>
      </c>
    </row>
    <row r="59" spans="1:20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>
      <c r="A60" s="84" t="s">
        <v>47</v>
      </c>
      <c r="B60" s="85">
        <v>42381</v>
      </c>
      <c r="C60" s="85">
        <v>32437531.213014405</v>
      </c>
      <c r="D60" s="85">
        <v>33570</v>
      </c>
      <c r="E60" s="20"/>
      <c r="F60" s="50" t="s">
        <v>47</v>
      </c>
      <c r="G60" s="51">
        <v>35069</v>
      </c>
      <c r="H60" s="51">
        <v>26275864.443360645</v>
      </c>
      <c r="I60" s="55">
        <v>27223</v>
      </c>
      <c r="K60" s="98" t="s">
        <v>47</v>
      </c>
      <c r="L60" s="99">
        <v>0.20850323647666036</v>
      </c>
      <c r="M60" s="99">
        <v>0.23449910783851236</v>
      </c>
      <c r="N60" s="99">
        <v>0.23314844065679763</v>
      </c>
      <c r="O60" s="6"/>
      <c r="P60" s="6"/>
      <c r="Q60" s="6"/>
      <c r="R60" s="6"/>
    </row>
    <row r="61" spans="1:20" ht="13.5" thickBot="1">
      <c r="A61" s="38" t="s">
        <v>48</v>
      </c>
      <c r="B61" s="30">
        <v>5223</v>
      </c>
      <c r="C61" s="30">
        <v>4331789.9436343303</v>
      </c>
      <c r="D61" s="31">
        <v>3764</v>
      </c>
      <c r="E61" s="20"/>
      <c r="F61" s="73" t="s">
        <v>48</v>
      </c>
      <c r="G61" s="57">
        <v>4713</v>
      </c>
      <c r="H61" s="57">
        <v>3448116.3332203263</v>
      </c>
      <c r="I61" s="58">
        <v>3426</v>
      </c>
      <c r="K61" s="10" t="s">
        <v>48</v>
      </c>
      <c r="L61" s="102">
        <v>0.10821133036282626</v>
      </c>
      <c r="M61" s="102">
        <v>0.25627720326614023</v>
      </c>
      <c r="N61" s="103">
        <v>9.8657326328079442E-2</v>
      </c>
    </row>
    <row r="62" spans="1:20" ht="13.5" thickBot="1">
      <c r="A62" s="39" t="s">
        <v>49</v>
      </c>
      <c r="B62" s="30">
        <v>4297</v>
      </c>
      <c r="C62" s="30">
        <v>4841315.9315827228</v>
      </c>
      <c r="D62" s="31">
        <v>2156</v>
      </c>
      <c r="E62" s="20"/>
      <c r="F62" s="68" t="s">
        <v>49</v>
      </c>
      <c r="G62" s="79">
        <v>4175</v>
      </c>
      <c r="H62" s="79">
        <v>5398009.1099137282</v>
      </c>
      <c r="I62" s="80">
        <v>1595</v>
      </c>
      <c r="K62" s="11" t="s">
        <v>49</v>
      </c>
      <c r="L62" s="102">
        <v>2.9221556886227518E-2</v>
      </c>
      <c r="M62" s="102">
        <v>-0.10312935139524104</v>
      </c>
      <c r="N62" s="103">
        <v>0.35172413793103452</v>
      </c>
    </row>
    <row r="63" spans="1:20" ht="13.5" thickBot="1">
      <c r="A63" s="40" t="s">
        <v>50</v>
      </c>
      <c r="B63" s="34">
        <v>32861</v>
      </c>
      <c r="C63" s="34">
        <v>23264425.337797351</v>
      </c>
      <c r="D63" s="35">
        <v>27650</v>
      </c>
      <c r="E63" s="20"/>
      <c r="F63" s="69" t="s">
        <v>50</v>
      </c>
      <c r="G63" s="74">
        <v>26181</v>
      </c>
      <c r="H63" s="74">
        <v>17429739.000226591</v>
      </c>
      <c r="I63" s="75">
        <v>22202</v>
      </c>
      <c r="K63" s="12" t="s">
        <v>50</v>
      </c>
      <c r="L63" s="104">
        <v>0.25514686222833349</v>
      </c>
      <c r="M63" s="104">
        <v>0.33475465911996194</v>
      </c>
      <c r="N63" s="105">
        <v>0.24538329880190979</v>
      </c>
    </row>
    <row r="64" spans="1:20" ht="13.5" thickBot="1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>
      <c r="A65" s="84" t="s">
        <v>51</v>
      </c>
      <c r="B65" s="85">
        <v>2909</v>
      </c>
      <c r="C65" s="85">
        <v>3460957.6725984318</v>
      </c>
      <c r="D65" s="85">
        <v>1578</v>
      </c>
      <c r="E65" s="20"/>
      <c r="F65" s="50" t="s">
        <v>51</v>
      </c>
      <c r="G65" s="51">
        <v>3053</v>
      </c>
      <c r="H65" s="51">
        <v>3640781.9842277304</v>
      </c>
      <c r="I65" s="55">
        <v>1604</v>
      </c>
      <c r="K65" s="98" t="s">
        <v>51</v>
      </c>
      <c r="L65" s="99">
        <v>-4.7166721257779209E-2</v>
      </c>
      <c r="M65" s="99">
        <v>-4.9391672560542554E-2</v>
      </c>
      <c r="N65" s="99">
        <v>-1.6209476309226978E-2</v>
      </c>
      <c r="O65" s="6"/>
      <c r="P65" s="6"/>
      <c r="Q65" s="6"/>
      <c r="R65" s="6"/>
    </row>
    <row r="66" spans="1:18" ht="13.5" thickBot="1">
      <c r="A66" s="38" t="s">
        <v>52</v>
      </c>
      <c r="B66" s="30">
        <v>2178</v>
      </c>
      <c r="C66" s="30">
        <v>2576678.7310574222</v>
      </c>
      <c r="D66" s="31">
        <v>954</v>
      </c>
      <c r="E66" s="20"/>
      <c r="F66" s="73" t="s">
        <v>52</v>
      </c>
      <c r="G66" s="57">
        <v>2297</v>
      </c>
      <c r="H66" s="57">
        <v>2688615.1770334952</v>
      </c>
      <c r="I66" s="58">
        <v>973</v>
      </c>
      <c r="K66" s="10" t="s">
        <v>52</v>
      </c>
      <c r="L66" s="102">
        <v>-5.1806704397039605E-2</v>
      </c>
      <c r="M66" s="102">
        <v>-4.1633494793992365E-2</v>
      </c>
      <c r="N66" s="103">
        <v>-1.9527235354573458E-2</v>
      </c>
    </row>
    <row r="67" spans="1:18" ht="13.5" thickBot="1">
      <c r="A67" s="40" t="s">
        <v>53</v>
      </c>
      <c r="B67" s="34">
        <v>731</v>
      </c>
      <c r="C67" s="34">
        <v>884278.9415410097</v>
      </c>
      <c r="D67" s="35">
        <v>624</v>
      </c>
      <c r="E67" s="20"/>
      <c r="F67" s="69" t="s">
        <v>53</v>
      </c>
      <c r="G67" s="74">
        <v>756</v>
      </c>
      <c r="H67" s="74">
        <v>952166.80719423527</v>
      </c>
      <c r="I67" s="75">
        <v>631</v>
      </c>
      <c r="K67" s="12" t="s">
        <v>53</v>
      </c>
      <c r="L67" s="104">
        <v>-3.3068783068783025E-2</v>
      </c>
      <c r="M67" s="104">
        <v>-7.1298290530912078E-2</v>
      </c>
      <c r="N67" s="105">
        <v>-1.1093502377179099E-2</v>
      </c>
    </row>
    <row r="68" spans="1:18" ht="13.5" thickBot="1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>
      <c r="A69" s="84" t="s">
        <v>54</v>
      </c>
      <c r="B69" s="85">
        <v>14480</v>
      </c>
      <c r="C69" s="85">
        <v>12107673.622450778</v>
      </c>
      <c r="D69" s="85">
        <v>11630</v>
      </c>
      <c r="E69" s="20"/>
      <c r="F69" s="50" t="s">
        <v>54</v>
      </c>
      <c r="G69" s="51">
        <v>14214</v>
      </c>
      <c r="H69" s="51">
        <v>11700812.284961551</v>
      </c>
      <c r="I69" s="55">
        <v>11788</v>
      </c>
      <c r="K69" s="98" t="s">
        <v>54</v>
      </c>
      <c r="L69" s="99">
        <v>1.8713943998874383E-2</v>
      </c>
      <c r="M69" s="99">
        <v>3.4772059202432093E-2</v>
      </c>
      <c r="N69" s="99">
        <v>-1.340346114692903E-2</v>
      </c>
      <c r="O69" s="6"/>
      <c r="P69" s="6"/>
      <c r="Q69" s="6"/>
      <c r="R69" s="6"/>
    </row>
    <row r="70" spans="1:18" ht="13.5" thickBot="1">
      <c r="A70" s="38" t="s">
        <v>55</v>
      </c>
      <c r="B70" s="30">
        <v>5414</v>
      </c>
      <c r="C70" s="30">
        <v>3792700.9277105602</v>
      </c>
      <c r="D70" s="31">
        <v>4102</v>
      </c>
      <c r="E70" s="20"/>
      <c r="F70" s="73" t="s">
        <v>55</v>
      </c>
      <c r="G70" s="57">
        <v>5020</v>
      </c>
      <c r="H70" s="57">
        <v>3594256.5767246569</v>
      </c>
      <c r="I70" s="58">
        <v>3974</v>
      </c>
      <c r="K70" s="10" t="s">
        <v>55</v>
      </c>
      <c r="L70" s="102">
        <v>7.8486055776892494E-2</v>
      </c>
      <c r="M70" s="102">
        <v>5.5211515023988689E-2</v>
      </c>
      <c r="N70" s="103">
        <v>3.2209360845495638E-2</v>
      </c>
    </row>
    <row r="71" spans="1:18" ht="13.5" thickBot="1">
      <c r="A71" s="39" t="s">
        <v>56</v>
      </c>
      <c r="B71" s="30">
        <v>1196</v>
      </c>
      <c r="C71" s="30">
        <v>939152.03457659844</v>
      </c>
      <c r="D71" s="31">
        <v>867</v>
      </c>
      <c r="E71" s="20"/>
      <c r="F71" s="68" t="s">
        <v>56</v>
      </c>
      <c r="G71" s="79">
        <v>1057</v>
      </c>
      <c r="H71" s="79">
        <v>660094.44413325936</v>
      </c>
      <c r="I71" s="80">
        <v>793</v>
      </c>
      <c r="K71" s="11" t="s">
        <v>56</v>
      </c>
      <c r="L71" s="102">
        <v>0.13150425733207194</v>
      </c>
      <c r="M71" s="102">
        <v>0.42275403606791029</v>
      </c>
      <c r="N71" s="103">
        <v>9.331651954602771E-2</v>
      </c>
    </row>
    <row r="72" spans="1:18" ht="13.5" thickBot="1">
      <c r="A72" s="39" t="s">
        <v>57</v>
      </c>
      <c r="B72" s="30">
        <v>1063</v>
      </c>
      <c r="C72" s="30">
        <v>896988.52860465599</v>
      </c>
      <c r="D72" s="31">
        <v>904</v>
      </c>
      <c r="E72" s="20"/>
      <c r="F72" s="68" t="s">
        <v>57</v>
      </c>
      <c r="G72" s="79">
        <v>1229</v>
      </c>
      <c r="H72" s="79">
        <v>1029954.067164414</v>
      </c>
      <c r="I72" s="80">
        <v>1042</v>
      </c>
      <c r="K72" s="11" t="s">
        <v>57</v>
      </c>
      <c r="L72" s="102">
        <v>-0.13506916192026042</v>
      </c>
      <c r="M72" s="102">
        <v>-0.12909851302964215</v>
      </c>
      <c r="N72" s="103">
        <v>-0.1324376199616123</v>
      </c>
    </row>
    <row r="73" spans="1:18" ht="13.5" thickBot="1">
      <c r="A73" s="40" t="s">
        <v>58</v>
      </c>
      <c r="B73" s="34">
        <v>6807</v>
      </c>
      <c r="C73" s="34">
        <v>6478832.131558964</v>
      </c>
      <c r="D73" s="35">
        <v>5757</v>
      </c>
      <c r="E73" s="20"/>
      <c r="F73" s="69" t="s">
        <v>58</v>
      </c>
      <c r="G73" s="74">
        <v>6908</v>
      </c>
      <c r="H73" s="74">
        <v>6416507.1969392216</v>
      </c>
      <c r="I73" s="75">
        <v>5979</v>
      </c>
      <c r="K73" s="12" t="s">
        <v>58</v>
      </c>
      <c r="L73" s="104">
        <v>-1.4620729588882497E-2</v>
      </c>
      <c r="M73" s="104">
        <v>9.7132182208838902E-3</v>
      </c>
      <c r="N73" s="105">
        <v>-3.7129954841946811E-2</v>
      </c>
    </row>
    <row r="74" spans="1:18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>
      <c r="A75" s="84" t="s">
        <v>59</v>
      </c>
      <c r="B75" s="85">
        <v>51868</v>
      </c>
      <c r="C75" s="85">
        <v>58347332.41393543</v>
      </c>
      <c r="D75" s="85">
        <v>32656</v>
      </c>
      <c r="E75" s="20"/>
      <c r="F75" s="50" t="s">
        <v>59</v>
      </c>
      <c r="G75" s="51">
        <v>47020</v>
      </c>
      <c r="H75" s="51">
        <v>48144075.73314999</v>
      </c>
      <c r="I75" s="55">
        <v>28850</v>
      </c>
      <c r="K75" s="98" t="s">
        <v>59</v>
      </c>
      <c r="L75" s="99">
        <v>0.10310506167588263</v>
      </c>
      <c r="M75" s="99">
        <v>0.21193171798207167</v>
      </c>
      <c r="N75" s="99">
        <v>0.13192374350086644</v>
      </c>
      <c r="O75" s="6"/>
      <c r="P75" s="6"/>
      <c r="Q75" s="6"/>
      <c r="R75" s="6"/>
    </row>
    <row r="76" spans="1:18" ht="13.5" thickBot="1">
      <c r="A76" s="92" t="s">
        <v>60</v>
      </c>
      <c r="B76" s="34">
        <v>51868</v>
      </c>
      <c r="C76" s="34">
        <v>58347332.41393543</v>
      </c>
      <c r="D76" s="35">
        <v>32656</v>
      </c>
      <c r="E76" s="20"/>
      <c r="F76" s="72" t="s">
        <v>60</v>
      </c>
      <c r="G76" s="61">
        <v>47020</v>
      </c>
      <c r="H76" s="61">
        <v>48144075.73314999</v>
      </c>
      <c r="I76" s="62">
        <v>28850</v>
      </c>
      <c r="K76" s="14" t="s">
        <v>60</v>
      </c>
      <c r="L76" s="104">
        <v>0.10310506167588263</v>
      </c>
      <c r="M76" s="104">
        <v>0.21193171798207167</v>
      </c>
      <c r="N76" s="105">
        <v>0.13192374350086644</v>
      </c>
    </row>
    <row r="77" spans="1:18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>
      <c r="A78" s="84" t="s">
        <v>61</v>
      </c>
      <c r="B78" s="85">
        <v>25789</v>
      </c>
      <c r="C78" s="85">
        <v>20286641.322094604</v>
      </c>
      <c r="D78" s="85">
        <v>15061</v>
      </c>
      <c r="E78" s="20"/>
      <c r="F78" s="50" t="s">
        <v>61</v>
      </c>
      <c r="G78" s="51">
        <v>19754</v>
      </c>
      <c r="H78" s="51">
        <v>15507840.559761757</v>
      </c>
      <c r="I78" s="55">
        <v>12420</v>
      </c>
      <c r="K78" s="98" t="s">
        <v>61</v>
      </c>
      <c r="L78" s="99">
        <v>0.30550774526678137</v>
      </c>
      <c r="M78" s="99">
        <v>0.30815384926850586</v>
      </c>
      <c r="N78" s="99">
        <v>0.21264090177133665</v>
      </c>
      <c r="O78" s="6"/>
      <c r="P78" s="6"/>
      <c r="Q78" s="6"/>
      <c r="R78" s="6"/>
    </row>
    <row r="79" spans="1:18" ht="13.5" thickBot="1">
      <c r="A79" s="92" t="s">
        <v>62</v>
      </c>
      <c r="B79" s="34">
        <v>25789</v>
      </c>
      <c r="C79" s="34">
        <v>20286641.322094604</v>
      </c>
      <c r="D79" s="35">
        <v>15061</v>
      </c>
      <c r="E79" s="20"/>
      <c r="F79" s="72" t="s">
        <v>62</v>
      </c>
      <c r="G79" s="61">
        <v>19754</v>
      </c>
      <c r="H79" s="61">
        <v>15507840.559761757</v>
      </c>
      <c r="I79" s="62">
        <v>12420</v>
      </c>
      <c r="K79" s="14" t="s">
        <v>62</v>
      </c>
      <c r="L79" s="104">
        <v>0.30550774526678137</v>
      </c>
      <c r="M79" s="104">
        <v>0.30815384926850586</v>
      </c>
      <c r="N79" s="105">
        <v>0.21264090177133665</v>
      </c>
    </row>
    <row r="80" spans="1:18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>
      <c r="A81" s="84" t="s">
        <v>63</v>
      </c>
      <c r="B81" s="85">
        <v>8930</v>
      </c>
      <c r="C81" s="85">
        <v>9466854.9870954119</v>
      </c>
      <c r="D81" s="85">
        <v>7284</v>
      </c>
      <c r="E81" s="20"/>
      <c r="F81" s="50" t="s">
        <v>63</v>
      </c>
      <c r="G81" s="51">
        <v>8010</v>
      </c>
      <c r="H81" s="51">
        <v>8142378.6555606984</v>
      </c>
      <c r="I81" s="55">
        <v>6716</v>
      </c>
      <c r="K81" s="98" t="s">
        <v>63</v>
      </c>
      <c r="L81" s="99">
        <v>0.11485642946317109</v>
      </c>
      <c r="M81" s="99">
        <v>0.16266454651187034</v>
      </c>
      <c r="N81" s="99">
        <v>8.4574151280524035E-2</v>
      </c>
      <c r="O81" s="6"/>
      <c r="P81" s="6"/>
      <c r="Q81" s="6"/>
      <c r="R81" s="6"/>
    </row>
    <row r="82" spans="1:18" ht="13.5" thickBot="1">
      <c r="A82" s="92" t="s">
        <v>64</v>
      </c>
      <c r="B82" s="34">
        <v>8930</v>
      </c>
      <c r="C82" s="34">
        <v>9466854.9870954119</v>
      </c>
      <c r="D82" s="35">
        <v>7284</v>
      </c>
      <c r="E82" s="20"/>
      <c r="F82" s="72" t="s">
        <v>64</v>
      </c>
      <c r="G82" s="61">
        <v>8010</v>
      </c>
      <c r="H82" s="61">
        <v>8142378.6555606984</v>
      </c>
      <c r="I82" s="62">
        <v>6716</v>
      </c>
      <c r="K82" s="14" t="s">
        <v>64</v>
      </c>
      <c r="L82" s="104">
        <v>0.11485642946317109</v>
      </c>
      <c r="M82" s="104">
        <v>0.16266454651187034</v>
      </c>
      <c r="N82" s="105">
        <v>8.4574151280524035E-2</v>
      </c>
    </row>
    <row r="83" spans="1:18" ht="13.5" thickBot="1">
      <c r="B83" s="111"/>
      <c r="C83" s="111"/>
      <c r="D83" s="111"/>
      <c r="E83" s="20"/>
      <c r="F83" s="63"/>
      <c r="G83" s="111"/>
      <c r="H83" s="111"/>
      <c r="I83" s="111"/>
      <c r="L83" s="100"/>
      <c r="M83" s="100"/>
      <c r="N83" s="100"/>
    </row>
    <row r="84" spans="1:18" ht="13.5" thickBot="1">
      <c r="A84" s="84" t="s">
        <v>65</v>
      </c>
      <c r="B84" s="85">
        <v>12153</v>
      </c>
      <c r="C84" s="85">
        <v>12978168.631781753</v>
      </c>
      <c r="D84" s="85">
        <v>9826</v>
      </c>
      <c r="E84" s="20"/>
      <c r="F84" s="50" t="s">
        <v>65</v>
      </c>
      <c r="G84" s="51">
        <v>10593</v>
      </c>
      <c r="H84" s="51">
        <v>11544629.931577653</v>
      </c>
      <c r="I84" s="55">
        <v>8371</v>
      </c>
      <c r="K84" s="98" t="s">
        <v>65</v>
      </c>
      <c r="L84" s="99">
        <v>0.14726706315491356</v>
      </c>
      <c r="M84" s="99">
        <v>0.12417363819371885</v>
      </c>
      <c r="N84" s="99">
        <v>0.17381435909688214</v>
      </c>
      <c r="O84" s="6"/>
      <c r="P84" s="6"/>
      <c r="Q84" s="6"/>
      <c r="R84" s="6"/>
    </row>
    <row r="85" spans="1:18" ht="13.5" thickBot="1">
      <c r="A85" s="38" t="s">
        <v>66</v>
      </c>
      <c r="B85" s="30">
        <v>3892</v>
      </c>
      <c r="C85" s="30">
        <v>3758984.8912234418</v>
      </c>
      <c r="D85" s="31">
        <v>3156</v>
      </c>
      <c r="E85" s="20"/>
      <c r="F85" s="73" t="s">
        <v>66</v>
      </c>
      <c r="G85" s="57">
        <v>3186</v>
      </c>
      <c r="H85" s="57">
        <v>2917439.3939262838</v>
      </c>
      <c r="I85" s="58">
        <v>2519</v>
      </c>
      <c r="K85" s="10" t="s">
        <v>66</v>
      </c>
      <c r="L85" s="102">
        <v>0.22159447583176406</v>
      </c>
      <c r="M85" s="102">
        <v>0.28845346335184963</v>
      </c>
      <c r="N85" s="103">
        <v>0.25287812624057171</v>
      </c>
    </row>
    <row r="86" spans="1:18" ht="13.5" thickBot="1">
      <c r="A86" s="39" t="s">
        <v>67</v>
      </c>
      <c r="B86" s="30">
        <v>2472</v>
      </c>
      <c r="C86" s="30">
        <v>2604002.7699565077</v>
      </c>
      <c r="D86" s="31">
        <v>2068</v>
      </c>
      <c r="E86" s="20"/>
      <c r="F86" s="68" t="s">
        <v>67</v>
      </c>
      <c r="G86" s="79">
        <v>1728</v>
      </c>
      <c r="H86" s="79">
        <v>2179959.7435987028</v>
      </c>
      <c r="I86" s="80">
        <v>1298</v>
      </c>
      <c r="K86" s="11" t="s">
        <v>67</v>
      </c>
      <c r="L86" s="102">
        <v>0.43055555555555558</v>
      </c>
      <c r="M86" s="102">
        <v>0.19451874173501471</v>
      </c>
      <c r="N86" s="103">
        <v>0.59322033898305082</v>
      </c>
    </row>
    <row r="87" spans="1:18" ht="13.5" thickBot="1">
      <c r="A87" s="40" t="s">
        <v>68</v>
      </c>
      <c r="B87" s="34">
        <v>5789</v>
      </c>
      <c r="C87" s="34">
        <v>6615180.9706018046</v>
      </c>
      <c r="D87" s="35">
        <v>4602</v>
      </c>
      <c r="E87" s="20"/>
      <c r="F87" s="69" t="s">
        <v>68</v>
      </c>
      <c r="G87" s="74">
        <v>5679</v>
      </c>
      <c r="H87" s="74">
        <v>6447230.7940526661</v>
      </c>
      <c r="I87" s="75">
        <v>4554</v>
      </c>
      <c r="K87" s="12" t="s">
        <v>68</v>
      </c>
      <c r="L87" s="104">
        <v>1.9369607325233407E-2</v>
      </c>
      <c r="M87" s="104">
        <v>2.6049971206873357E-2</v>
      </c>
      <c r="N87" s="105">
        <v>1.0540184453228019E-2</v>
      </c>
    </row>
    <row r="88" spans="1:18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>
      <c r="A89" s="90" t="s">
        <v>69</v>
      </c>
      <c r="B89" s="85">
        <v>2420</v>
      </c>
      <c r="C89" s="85">
        <v>2191813.5939023402</v>
      </c>
      <c r="D89" s="85">
        <v>2041</v>
      </c>
      <c r="E89" s="20"/>
      <c r="F89" s="54" t="s">
        <v>69</v>
      </c>
      <c r="G89" s="51">
        <v>1955</v>
      </c>
      <c r="H89" s="51">
        <v>1869509.7677203163</v>
      </c>
      <c r="I89" s="55">
        <v>1587</v>
      </c>
      <c r="K89" s="101" t="s">
        <v>69</v>
      </c>
      <c r="L89" s="99">
        <v>0.23785166240409206</v>
      </c>
      <c r="M89" s="99">
        <v>0.17240018305710247</v>
      </c>
      <c r="N89" s="99">
        <v>0.2860743541272841</v>
      </c>
      <c r="O89" s="6"/>
      <c r="P89" s="6"/>
      <c r="Q89" s="6"/>
      <c r="R89" s="6"/>
    </row>
    <row r="90" spans="1:18" ht="13.5" thickBot="1">
      <c r="A90" s="91" t="s">
        <v>70</v>
      </c>
      <c r="B90" s="34">
        <v>2420</v>
      </c>
      <c r="C90" s="34">
        <v>2191813.5939023402</v>
      </c>
      <c r="D90" s="35">
        <v>2041</v>
      </c>
      <c r="E90" s="20"/>
      <c r="F90" s="71" t="s">
        <v>70</v>
      </c>
      <c r="G90" s="61">
        <v>1955</v>
      </c>
      <c r="H90" s="61">
        <v>1869509.7677203163</v>
      </c>
      <c r="I90" s="62">
        <v>1587</v>
      </c>
      <c r="K90" s="13" t="s">
        <v>70</v>
      </c>
      <c r="L90" s="104">
        <v>0.23785166240409206</v>
      </c>
      <c r="M90" s="104">
        <v>0.17240018305710247</v>
      </c>
      <c r="N90" s="105">
        <v>0.2860743541272841</v>
      </c>
    </row>
    <row r="91" spans="1:18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/>
  <dimension ref="A1:S92"/>
  <sheetViews>
    <sheetView zoomScale="85" zoomScaleNormal="85" workbookViewId="0">
      <selection activeCell="E15" sqref="E1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85</v>
      </c>
      <c r="B2" s="26">
        <f>'Julio 2022'!B2</f>
        <v>2022</v>
      </c>
      <c r="C2" s="25"/>
      <c r="D2" s="25"/>
      <c r="F2" s="44" t="str">
        <f>A2</f>
        <v>MES: AGOSTO</v>
      </c>
      <c r="G2" s="45">
        <f>'Julio 2022'!G2</f>
        <v>2021</v>
      </c>
      <c r="K2" s="1" t="str">
        <f>A2</f>
        <v>MES: AGOSTO</v>
      </c>
      <c r="L2" s="3"/>
      <c r="M2" s="1" t="str">
        <f>'Julio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153"/>
      <c r="C6" s="153"/>
      <c r="D6" s="153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54"/>
      <c r="C7" s="154"/>
      <c r="D7" s="154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155"/>
      <c r="C8" s="155"/>
      <c r="D8" s="155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112"/>
      <c r="C9" s="112"/>
      <c r="D9" s="146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112"/>
      <c r="C10" s="112"/>
      <c r="D10" s="146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112"/>
      <c r="C11" s="112"/>
      <c r="D11" s="146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112"/>
      <c r="C12" s="112"/>
      <c r="D12" s="146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112"/>
      <c r="C13" s="112"/>
      <c r="D13" s="146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112"/>
      <c r="C14" s="112"/>
      <c r="D14" s="146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112"/>
      <c r="C15" s="112"/>
      <c r="D15" s="146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147"/>
      <c r="C16" s="147"/>
      <c r="D16" s="148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156"/>
      <c r="C17" s="156"/>
      <c r="D17" s="15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157"/>
      <c r="C18" s="157"/>
      <c r="D18" s="157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112"/>
      <c r="C19" s="112"/>
      <c r="D19" s="146"/>
      <c r="E19" s="20"/>
      <c r="F19" s="68" t="s">
        <v>14</v>
      </c>
      <c r="G19" s="30"/>
      <c r="H19" s="30"/>
      <c r="I19" s="31"/>
      <c r="K19" s="10" t="s">
        <v>14</v>
      </c>
      <c r="L19" s="113"/>
      <c r="M19" s="113"/>
      <c r="N19" s="115"/>
    </row>
    <row r="20" spans="1:19" ht="13.5" thickBot="1">
      <c r="A20" s="39" t="s">
        <v>15</v>
      </c>
      <c r="B20" s="112"/>
      <c r="C20" s="112"/>
      <c r="D20" s="146"/>
      <c r="E20" s="20"/>
      <c r="F20" s="68" t="s">
        <v>15</v>
      </c>
      <c r="G20" s="30"/>
      <c r="H20" s="30"/>
      <c r="I20" s="31"/>
      <c r="K20" s="11" t="s">
        <v>15</v>
      </c>
      <c r="L20" s="113"/>
      <c r="M20" s="113"/>
      <c r="N20" s="115"/>
    </row>
    <row r="21" spans="1:19" ht="13.5" thickBot="1">
      <c r="A21" s="40" t="s">
        <v>16</v>
      </c>
      <c r="B21" s="147"/>
      <c r="C21" s="147"/>
      <c r="D21" s="148"/>
      <c r="E21" s="20"/>
      <c r="F21" s="69" t="s">
        <v>16</v>
      </c>
      <c r="G21" s="34"/>
      <c r="H21" s="34"/>
      <c r="I21" s="35"/>
      <c r="K21" s="12" t="s">
        <v>16</v>
      </c>
      <c r="L21" s="118"/>
      <c r="M21" s="118"/>
      <c r="N21" s="119"/>
    </row>
    <row r="22" spans="1:19" ht="13.5" thickBot="1">
      <c r="B22" s="158"/>
      <c r="C22" s="158"/>
      <c r="D22" s="158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153"/>
      <c r="C23" s="153"/>
      <c r="D23" s="153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147"/>
      <c r="C24" s="147"/>
      <c r="D24" s="148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158"/>
      <c r="C25" s="158"/>
      <c r="D25" s="158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153"/>
      <c r="C26" s="153"/>
      <c r="D26" s="153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147"/>
      <c r="C27" s="147"/>
      <c r="D27" s="148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54"/>
      <c r="C28" s="154"/>
      <c r="D28" s="154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153"/>
      <c r="C29" s="153"/>
      <c r="D29" s="153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112"/>
      <c r="C30" s="112"/>
      <c r="D30" s="146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147"/>
      <c r="C31" s="147"/>
      <c r="D31" s="148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158"/>
      <c r="C32" s="158"/>
      <c r="D32" s="158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153"/>
      <c r="C33" s="153"/>
      <c r="D33" s="153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147"/>
      <c r="C34" s="147"/>
      <c r="D34" s="148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54"/>
      <c r="C35" s="154"/>
      <c r="D35" s="154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153"/>
      <c r="C36" s="153"/>
      <c r="D36" s="153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112"/>
      <c r="C37" s="112"/>
      <c r="D37" s="112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112"/>
      <c r="C38" s="112"/>
      <c r="D38" s="112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112"/>
      <c r="C39" s="112"/>
      <c r="D39" s="112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112"/>
      <c r="C40" s="112"/>
      <c r="D40" s="112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147"/>
      <c r="C41" s="147"/>
      <c r="D41" s="148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158"/>
      <c r="C42" s="158"/>
      <c r="D42" s="158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153"/>
      <c r="C43" s="153"/>
      <c r="D43" s="153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112"/>
      <c r="C44" s="112"/>
      <c r="D44" s="146"/>
      <c r="E44" s="20"/>
      <c r="F44" s="10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112"/>
      <c r="C45" s="112"/>
      <c r="D45" s="146"/>
      <c r="E45" s="20"/>
      <c r="F45" s="11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112"/>
      <c r="C46" s="112"/>
      <c r="D46" s="146"/>
      <c r="E46" s="20"/>
      <c r="F46" s="11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112"/>
      <c r="C47" s="112"/>
      <c r="D47" s="146"/>
      <c r="E47" s="20"/>
      <c r="F47" s="11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112"/>
      <c r="C48" s="112"/>
      <c r="D48" s="146"/>
      <c r="E48" s="20"/>
      <c r="F48" s="11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112"/>
      <c r="C49" s="112"/>
      <c r="D49" s="146"/>
      <c r="E49" s="20"/>
      <c r="F49" s="11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112"/>
      <c r="C50" s="112"/>
      <c r="D50" s="146"/>
      <c r="E50" s="20"/>
      <c r="F50" s="11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112"/>
      <c r="C51" s="112"/>
      <c r="D51" s="146"/>
      <c r="E51" s="20"/>
      <c r="F51" s="11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147"/>
      <c r="C52" s="147"/>
      <c r="D52" s="148"/>
      <c r="E52" s="20"/>
      <c r="F52" s="12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54"/>
      <c r="C53" s="154"/>
      <c r="D53" s="154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153"/>
      <c r="C54" s="153"/>
      <c r="D54" s="153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112"/>
      <c r="C55" s="112"/>
      <c r="D55" s="146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112"/>
      <c r="C56" s="112"/>
      <c r="D56" s="146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112"/>
      <c r="C57" s="112"/>
      <c r="D57" s="146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147"/>
      <c r="C58" s="147"/>
      <c r="D58" s="148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54"/>
      <c r="C59" s="154"/>
      <c r="D59" s="154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153"/>
      <c r="C60" s="153"/>
      <c r="D60" s="153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112"/>
      <c r="C61" s="112"/>
      <c r="D61" s="146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112"/>
      <c r="C62" s="112"/>
      <c r="D62" s="146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147"/>
      <c r="C63" s="147"/>
      <c r="D63" s="148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54"/>
      <c r="C64" s="154"/>
      <c r="D64" s="154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153"/>
      <c r="C65" s="153"/>
      <c r="D65" s="153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112"/>
      <c r="C66" s="112"/>
      <c r="D66" s="146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147"/>
      <c r="C67" s="147"/>
      <c r="D67" s="148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54"/>
      <c r="C68" s="154"/>
      <c r="D68" s="154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153"/>
      <c r="C69" s="153"/>
      <c r="D69" s="153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112"/>
      <c r="C70" s="112"/>
      <c r="D70" s="146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112"/>
      <c r="C71" s="112"/>
      <c r="D71" s="146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112"/>
      <c r="C72" s="112"/>
      <c r="D72" s="146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147"/>
      <c r="C73" s="147"/>
      <c r="D73" s="148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158"/>
      <c r="C74" s="158"/>
      <c r="D74" s="158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153"/>
      <c r="C75" s="153"/>
      <c r="D75" s="153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147"/>
      <c r="C76" s="147"/>
      <c r="D76" s="148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158"/>
      <c r="C77" s="158"/>
      <c r="D77" s="158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153"/>
      <c r="C78" s="153"/>
      <c r="D78" s="153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147"/>
      <c r="C79" s="147"/>
      <c r="D79" s="148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158"/>
      <c r="C80" s="158"/>
      <c r="D80" s="158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153"/>
      <c r="C81" s="153"/>
      <c r="D81" s="153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147"/>
      <c r="C82" s="147"/>
      <c r="D82" s="148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54"/>
      <c r="C83" s="154"/>
      <c r="D83" s="154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153"/>
      <c r="C84" s="153"/>
      <c r="D84" s="153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112"/>
      <c r="C85" s="112"/>
      <c r="D85" s="146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112"/>
      <c r="C86" s="112"/>
      <c r="D86" s="146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147"/>
      <c r="C87" s="147"/>
      <c r="D87" s="148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158"/>
      <c r="C88" s="158"/>
      <c r="D88" s="158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153"/>
      <c r="C89" s="153"/>
      <c r="D89" s="153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147"/>
      <c r="C90" s="147"/>
      <c r="D90" s="148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/>
  <dimension ref="A1:S92"/>
  <sheetViews>
    <sheetView zoomScale="85" zoomScaleNormal="85" workbookViewId="0">
      <selection activeCell="E15" sqref="E1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86</v>
      </c>
      <c r="B2" s="26">
        <f>'Agosto 2022'!B2</f>
        <v>2022</v>
      </c>
      <c r="C2" s="25"/>
      <c r="D2" s="25"/>
      <c r="F2" s="44" t="str">
        <f>A2</f>
        <v>MES: SEPTIEMBRE</v>
      </c>
      <c r="G2" s="45">
        <f>'Agosto 2022'!G2</f>
        <v>2021</v>
      </c>
      <c r="K2" s="1" t="str">
        <f>A2</f>
        <v>MES: SEPTIEMBRE</v>
      </c>
      <c r="L2" s="3"/>
      <c r="M2" s="1" t="str">
        <f>'Agosto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12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6"/>
  </sheetPr>
  <dimension ref="A1:S92"/>
  <sheetViews>
    <sheetView zoomScale="85" zoomScaleNormal="85" workbookViewId="0">
      <selection activeCell="L6" activeCellId="2" sqref="B6:E92 G6:J92 L6:O92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80</v>
      </c>
      <c r="B2" s="26" t="s">
        <v>100</v>
      </c>
      <c r="C2" s="25"/>
      <c r="D2" s="25"/>
      <c r="F2" s="44" t="str">
        <f>A2</f>
        <v xml:space="preserve"> TRIMESTRAL</v>
      </c>
      <c r="G2" s="45" t="s">
        <v>95</v>
      </c>
      <c r="K2" s="1" t="str">
        <f>F2</f>
        <v xml:space="preserve"> TRIMESTRAL</v>
      </c>
      <c r="L2" s="3"/>
      <c r="M2" s="1" t="s">
        <v>101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127"/>
      <c r="C19" s="127"/>
      <c r="D19" s="128"/>
      <c r="E19" s="20"/>
      <c r="F19" s="68" t="s">
        <v>14</v>
      </c>
      <c r="G19" s="131"/>
      <c r="H19" s="131"/>
      <c r="I19" s="132"/>
      <c r="K19" s="10" t="s">
        <v>14</v>
      </c>
      <c r="L19" s="136"/>
      <c r="M19" s="136"/>
      <c r="N19" s="138"/>
    </row>
    <row r="20" spans="1:19" ht="13.5" thickBot="1">
      <c r="A20" s="39" t="s">
        <v>15</v>
      </c>
      <c r="B20" s="127"/>
      <c r="C20" s="127"/>
      <c r="D20" s="128"/>
      <c r="E20" s="20"/>
      <c r="F20" s="68" t="s">
        <v>15</v>
      </c>
      <c r="G20" s="131"/>
      <c r="H20" s="131"/>
      <c r="I20" s="132"/>
      <c r="K20" s="11" t="s">
        <v>15</v>
      </c>
      <c r="L20" s="136"/>
      <c r="M20" s="136"/>
      <c r="N20" s="138"/>
    </row>
    <row r="21" spans="1:19" ht="13.5" thickBot="1">
      <c r="A21" s="40" t="s">
        <v>16</v>
      </c>
      <c r="B21" s="129"/>
      <c r="C21" s="129"/>
      <c r="D21" s="130"/>
      <c r="E21" s="20"/>
      <c r="F21" s="69" t="s">
        <v>16</v>
      </c>
      <c r="G21" s="133"/>
      <c r="H21" s="133"/>
      <c r="I21" s="134"/>
      <c r="K21" s="12" t="s">
        <v>16</v>
      </c>
      <c r="L21" s="137"/>
      <c r="M21" s="137"/>
      <c r="N21" s="139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0"/>
      <c r="M44" s="140"/>
      <c r="N44" s="141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2"/>
      <c r="M45" s="142"/>
      <c r="N45" s="143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2"/>
      <c r="M46" s="142"/>
      <c r="N46" s="143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2"/>
      <c r="M47" s="142"/>
      <c r="N47" s="143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2"/>
      <c r="M48" s="142"/>
      <c r="N48" s="143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2"/>
      <c r="M49" s="142"/>
      <c r="N49" s="143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2"/>
      <c r="M50" s="142"/>
      <c r="N50" s="143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2"/>
      <c r="M51" s="142"/>
      <c r="N51" s="143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4"/>
      <c r="M52" s="144"/>
      <c r="N52" s="145"/>
    </row>
    <row r="53" spans="1:19" ht="13.5" thickBot="1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/>
  <dimension ref="A1:S92"/>
  <sheetViews>
    <sheetView zoomScaleNormal="100" workbookViewId="0">
      <selection activeCell="L6" activeCellId="2" sqref="B6:E92 G6:J92 L6:O92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87</v>
      </c>
      <c r="B2" s="26">
        <f>'Septiembre 2022'!B2</f>
        <v>2022</v>
      </c>
      <c r="C2" s="25"/>
      <c r="D2" s="25"/>
      <c r="F2" s="44" t="str">
        <f>A2</f>
        <v>MES: OCTUBRE</v>
      </c>
      <c r="G2" s="45">
        <f>'Septiembre 2022'!G2</f>
        <v>2021</v>
      </c>
      <c r="K2" s="1" t="str">
        <f>A2</f>
        <v>MES: OCTUBRE</v>
      </c>
      <c r="L2" s="3"/>
      <c r="M2" s="1" t="str">
        <f>'Septiembre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/>
  <dimension ref="A1:T92"/>
  <sheetViews>
    <sheetView zoomScale="85" zoomScaleNormal="85" workbookViewId="0">
      <selection activeCell="L6" activeCellId="2" sqref="B6:E92 G6:J92 L6:O92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7109375" style="24" bestFit="1" customWidth="1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20">
      <c r="A2" s="25" t="s">
        <v>88</v>
      </c>
      <c r="B2" s="26">
        <f>'Octubre 2022'!B2</f>
        <v>2022</v>
      </c>
      <c r="C2" s="25"/>
      <c r="D2" s="25"/>
      <c r="F2" s="44" t="str">
        <f>A2</f>
        <v>MES: NOVIEMBRE</v>
      </c>
      <c r="G2" s="45">
        <f>'Octubre 2022'!G2</f>
        <v>2021</v>
      </c>
      <c r="K2" s="1" t="str">
        <f>A2</f>
        <v>MES: NOVIEMBRE</v>
      </c>
      <c r="L2" s="3"/>
      <c r="M2" s="1" t="str">
        <f>'Octubre 2022'!M2</f>
        <v>2022/2021</v>
      </c>
      <c r="N2" s="1"/>
    </row>
    <row r="3" spans="1:20" ht="15.75" thickBot="1">
      <c r="A3" s="81"/>
      <c r="K3" s="17"/>
    </row>
    <row r="4" spans="1:20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20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20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150"/>
      <c r="P6" s="150"/>
      <c r="Q6" s="150"/>
      <c r="R6" s="150"/>
      <c r="S6" s="150"/>
      <c r="T6" s="150"/>
    </row>
    <row r="7" spans="1:20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  <c r="O7" s="150"/>
      <c r="P7" s="150"/>
      <c r="Q7" s="150"/>
    </row>
    <row r="8" spans="1:20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150"/>
      <c r="P8" s="150"/>
      <c r="Q8" s="150"/>
      <c r="R8" s="150"/>
      <c r="S8" s="150"/>
      <c r="T8" s="150"/>
    </row>
    <row r="9" spans="1:20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  <c r="O9" s="150"/>
      <c r="P9" s="150"/>
      <c r="Q9" s="150"/>
      <c r="R9" s="150"/>
      <c r="S9" s="150"/>
      <c r="T9" s="150"/>
    </row>
    <row r="10" spans="1:20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  <c r="O10" s="150"/>
      <c r="P10" s="150"/>
      <c r="Q10" s="150"/>
      <c r="R10" s="150"/>
      <c r="S10" s="150"/>
      <c r="T10" s="150"/>
    </row>
    <row r="11" spans="1:20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  <c r="O11" s="150"/>
      <c r="P11" s="150"/>
      <c r="Q11" s="150"/>
      <c r="R11" s="150"/>
      <c r="S11" s="150"/>
      <c r="T11" s="150"/>
    </row>
    <row r="12" spans="1:20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  <c r="O12" s="150"/>
      <c r="P12" s="150"/>
      <c r="Q12" s="150"/>
      <c r="R12" s="150"/>
      <c r="S12" s="150"/>
      <c r="T12" s="150"/>
    </row>
    <row r="13" spans="1:20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  <c r="O13" s="150"/>
      <c r="P13" s="150"/>
      <c r="Q13" s="150"/>
      <c r="R13" s="150"/>
      <c r="S13" s="150"/>
      <c r="T13" s="150"/>
    </row>
    <row r="14" spans="1:20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  <c r="O14" s="150"/>
      <c r="P14" s="150"/>
      <c r="Q14" s="150"/>
      <c r="R14" s="150"/>
      <c r="S14" s="150"/>
      <c r="T14" s="150"/>
    </row>
    <row r="15" spans="1:20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  <c r="O15" s="150"/>
      <c r="P15" s="150"/>
      <c r="Q15" s="150"/>
      <c r="R15" s="150"/>
      <c r="S15" s="150"/>
      <c r="T15" s="150"/>
    </row>
    <row r="16" spans="1:20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  <c r="O16" s="150"/>
      <c r="P16" s="150"/>
      <c r="Q16" s="150"/>
      <c r="R16" s="150"/>
      <c r="S16" s="150"/>
      <c r="T16" s="150"/>
    </row>
    <row r="17" spans="1:20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  <c r="O17" s="150"/>
      <c r="P17" s="150"/>
      <c r="Q17" s="150"/>
    </row>
    <row r="18" spans="1:20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  <c r="O18" s="150"/>
      <c r="P18" s="150"/>
      <c r="Q18" s="150"/>
      <c r="R18" s="150"/>
      <c r="S18" s="150"/>
      <c r="T18" s="150"/>
    </row>
    <row r="19" spans="1:20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  <c r="O19" s="150"/>
      <c r="P19" s="150"/>
      <c r="Q19" s="150"/>
      <c r="R19" s="150"/>
      <c r="S19" s="150"/>
      <c r="T19" s="150"/>
    </row>
    <row r="20" spans="1:20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  <c r="O20" s="150"/>
      <c r="P20" s="150"/>
      <c r="Q20" s="150"/>
      <c r="R20" s="150"/>
      <c r="S20" s="150"/>
      <c r="T20" s="150"/>
    </row>
    <row r="21" spans="1:20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  <c r="O21" s="150"/>
      <c r="P21" s="150"/>
      <c r="Q21" s="150"/>
      <c r="R21" s="150"/>
      <c r="S21" s="150"/>
      <c r="T21" s="150"/>
    </row>
    <row r="22" spans="1:20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  <c r="O22" s="150"/>
      <c r="P22" s="150"/>
      <c r="Q22" s="150"/>
    </row>
    <row r="23" spans="1:20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150"/>
      <c r="P23" s="150"/>
      <c r="Q23" s="150"/>
      <c r="R23" s="150"/>
      <c r="S23" s="150"/>
      <c r="T23" s="150"/>
    </row>
    <row r="24" spans="1:20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  <c r="O24" s="150"/>
      <c r="P24" s="150"/>
      <c r="Q24" s="150"/>
      <c r="R24" s="150"/>
      <c r="S24" s="150"/>
      <c r="T24" s="150"/>
    </row>
    <row r="25" spans="1:20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  <c r="O25" s="150"/>
      <c r="P25" s="150"/>
      <c r="Q25" s="150"/>
    </row>
    <row r="26" spans="1:20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150"/>
      <c r="P26" s="150"/>
      <c r="Q26" s="150"/>
      <c r="R26" s="150"/>
      <c r="S26" s="150"/>
      <c r="T26" s="150"/>
    </row>
    <row r="27" spans="1:20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  <c r="O27" s="150"/>
      <c r="P27" s="150"/>
      <c r="Q27" s="150"/>
      <c r="R27" s="150"/>
      <c r="S27" s="150"/>
      <c r="T27" s="150"/>
    </row>
    <row r="28" spans="1:20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  <c r="O28" s="150"/>
      <c r="P28" s="150"/>
      <c r="Q28" s="150"/>
    </row>
    <row r="29" spans="1:20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150"/>
      <c r="P29" s="150"/>
      <c r="Q29" s="150"/>
      <c r="R29" s="150"/>
      <c r="S29" s="150"/>
      <c r="T29" s="150"/>
    </row>
    <row r="30" spans="1:20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  <c r="O30" s="150"/>
      <c r="P30" s="150"/>
      <c r="Q30" s="150"/>
      <c r="R30" s="150"/>
      <c r="S30" s="150"/>
      <c r="T30" s="150"/>
    </row>
    <row r="31" spans="1:20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  <c r="O31" s="150"/>
      <c r="P31" s="150"/>
      <c r="Q31" s="150"/>
      <c r="R31" s="150"/>
      <c r="S31" s="150"/>
      <c r="T31" s="150"/>
    </row>
    <row r="32" spans="1:20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  <c r="O32" s="150"/>
      <c r="P32" s="150"/>
      <c r="Q32" s="150"/>
    </row>
    <row r="33" spans="1:20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150"/>
      <c r="P33" s="150"/>
      <c r="Q33" s="150"/>
      <c r="R33" s="150"/>
      <c r="S33" s="150"/>
      <c r="T33" s="150"/>
    </row>
    <row r="34" spans="1:20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  <c r="O34" s="150"/>
      <c r="P34" s="150"/>
      <c r="Q34" s="150"/>
      <c r="R34" s="150"/>
      <c r="S34" s="150"/>
      <c r="T34" s="150"/>
    </row>
    <row r="35" spans="1:20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  <c r="O35" s="150"/>
      <c r="P35" s="150"/>
      <c r="Q35" s="150"/>
    </row>
    <row r="36" spans="1:20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  <c r="O36" s="150"/>
      <c r="P36" s="150"/>
      <c r="Q36" s="150"/>
      <c r="R36" s="150"/>
      <c r="S36" s="150"/>
      <c r="T36" s="150"/>
    </row>
    <row r="37" spans="1:20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  <c r="O37" s="150"/>
      <c r="P37" s="150"/>
      <c r="Q37" s="150"/>
      <c r="R37" s="150"/>
      <c r="S37" s="150"/>
      <c r="T37" s="150"/>
    </row>
    <row r="38" spans="1:20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  <c r="O38" s="150"/>
      <c r="P38" s="150"/>
      <c r="Q38" s="150"/>
      <c r="R38" s="150"/>
      <c r="S38" s="150"/>
      <c r="T38" s="150"/>
    </row>
    <row r="39" spans="1:20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  <c r="O39" s="150"/>
      <c r="P39" s="150"/>
      <c r="Q39" s="150"/>
      <c r="R39" s="150"/>
      <c r="S39" s="150"/>
      <c r="T39" s="150"/>
    </row>
    <row r="40" spans="1:20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  <c r="O40" s="150"/>
      <c r="P40" s="150"/>
      <c r="Q40" s="150"/>
      <c r="R40" s="150"/>
      <c r="S40" s="150"/>
      <c r="T40" s="150"/>
    </row>
    <row r="41" spans="1:20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  <c r="O41" s="150"/>
      <c r="P41" s="150"/>
      <c r="Q41" s="150"/>
      <c r="R41" s="150"/>
      <c r="S41" s="150"/>
      <c r="T41" s="150"/>
    </row>
    <row r="42" spans="1:20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  <c r="O42" s="150"/>
      <c r="P42" s="150"/>
      <c r="Q42" s="150"/>
    </row>
    <row r="43" spans="1:20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  <c r="O43" s="150"/>
      <c r="P43" s="150"/>
      <c r="Q43" s="150"/>
      <c r="R43" s="150"/>
      <c r="S43" s="150"/>
      <c r="T43" s="150"/>
    </row>
    <row r="44" spans="1:20" ht="13.5" thickBot="1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6"/>
      <c r="K44" s="10" t="s">
        <v>33</v>
      </c>
      <c r="L44" s="102"/>
      <c r="M44" s="102"/>
      <c r="N44" s="103"/>
      <c r="O44" s="150"/>
      <c r="P44" s="150"/>
      <c r="Q44" s="150"/>
      <c r="R44" s="150"/>
      <c r="S44" s="150"/>
      <c r="T44" s="150"/>
    </row>
    <row r="45" spans="1:20" ht="13.5" thickBot="1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6"/>
      <c r="K45" s="11" t="s">
        <v>34</v>
      </c>
      <c r="L45" s="113"/>
      <c r="M45" s="113"/>
      <c r="N45" s="115"/>
      <c r="O45" s="150"/>
      <c r="P45" s="150"/>
      <c r="Q45" s="150"/>
      <c r="R45" s="150"/>
      <c r="S45" s="150"/>
      <c r="T45" s="150"/>
    </row>
    <row r="46" spans="1:20" ht="13.5" thickBot="1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6"/>
      <c r="K46" s="11" t="s">
        <v>35</v>
      </c>
      <c r="L46" s="113"/>
      <c r="M46" s="113"/>
      <c r="N46" s="115"/>
      <c r="O46" s="150"/>
      <c r="P46" s="150"/>
      <c r="Q46" s="150"/>
      <c r="R46" s="150"/>
      <c r="S46" s="150"/>
      <c r="T46" s="150"/>
    </row>
    <row r="47" spans="1:20" ht="13.5" thickBot="1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6"/>
      <c r="K47" s="11" t="s">
        <v>36</v>
      </c>
      <c r="L47" s="113"/>
      <c r="M47" s="113"/>
      <c r="N47" s="115"/>
      <c r="O47" s="150"/>
      <c r="P47" s="150"/>
      <c r="Q47" s="150"/>
      <c r="R47" s="150"/>
      <c r="S47" s="150"/>
      <c r="T47" s="150"/>
    </row>
    <row r="48" spans="1:20" ht="13.5" thickBot="1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6"/>
      <c r="K48" s="11" t="s">
        <v>37</v>
      </c>
      <c r="L48" s="113"/>
      <c r="M48" s="113"/>
      <c r="N48" s="115"/>
      <c r="O48" s="150"/>
      <c r="P48" s="150"/>
      <c r="Q48" s="150"/>
      <c r="R48" s="150"/>
      <c r="S48" s="150"/>
      <c r="T48" s="150"/>
    </row>
    <row r="49" spans="1:20" ht="13.5" thickBot="1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6"/>
      <c r="K49" s="11" t="s">
        <v>38</v>
      </c>
      <c r="L49" s="113"/>
      <c r="M49" s="113"/>
      <c r="N49" s="115"/>
      <c r="O49" s="150"/>
      <c r="P49" s="150"/>
      <c r="Q49" s="150"/>
      <c r="R49" s="150"/>
      <c r="S49" s="150"/>
      <c r="T49" s="150"/>
    </row>
    <row r="50" spans="1:20" ht="13.5" thickBot="1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6"/>
      <c r="K50" s="11" t="s">
        <v>39</v>
      </c>
      <c r="L50" s="113"/>
      <c r="M50" s="113"/>
      <c r="N50" s="115"/>
      <c r="O50" s="150"/>
      <c r="P50" s="150"/>
      <c r="Q50" s="150"/>
      <c r="R50" s="150"/>
      <c r="S50" s="150"/>
      <c r="T50" s="150"/>
    </row>
    <row r="51" spans="1:20" ht="13.5" thickBot="1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6"/>
      <c r="K51" s="11" t="s">
        <v>40</v>
      </c>
      <c r="L51" s="113"/>
      <c r="M51" s="113"/>
      <c r="N51" s="115"/>
      <c r="O51" s="150"/>
      <c r="P51" s="150"/>
      <c r="Q51" s="150"/>
      <c r="R51" s="150"/>
      <c r="S51" s="150"/>
      <c r="T51" s="150"/>
    </row>
    <row r="52" spans="1:20" ht="13.5" thickBot="1">
      <c r="A52" s="40" t="s">
        <v>41</v>
      </c>
      <c r="B52" s="34"/>
      <c r="C52" s="34"/>
      <c r="D52" s="35"/>
      <c r="E52" s="20"/>
      <c r="F52" s="78" t="s">
        <v>41</v>
      </c>
      <c r="G52" s="147"/>
      <c r="H52" s="147"/>
      <c r="I52" s="148"/>
      <c r="K52" s="12" t="s">
        <v>41</v>
      </c>
      <c r="L52" s="118"/>
      <c r="M52" s="118"/>
      <c r="N52" s="119"/>
      <c r="O52" s="150"/>
      <c r="P52" s="150"/>
      <c r="Q52" s="150"/>
      <c r="R52" s="150"/>
      <c r="S52" s="150"/>
      <c r="T52" s="150"/>
    </row>
    <row r="53" spans="1:20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  <c r="O53" s="150"/>
      <c r="P53" s="150"/>
      <c r="Q53" s="150"/>
    </row>
    <row r="54" spans="1:20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150"/>
      <c r="P54" s="150"/>
      <c r="Q54" s="150"/>
      <c r="R54" s="150"/>
      <c r="S54" s="150"/>
      <c r="T54" s="150"/>
    </row>
    <row r="55" spans="1:20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O55" s="150"/>
      <c r="P55" s="150"/>
      <c r="Q55" s="150"/>
      <c r="R55" s="150"/>
      <c r="S55" s="150"/>
      <c r="T55" s="150"/>
    </row>
    <row r="56" spans="1:20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O56" s="150"/>
      <c r="P56" s="150"/>
      <c r="Q56" s="150"/>
      <c r="R56" s="150"/>
      <c r="S56" s="150"/>
      <c r="T56" s="150"/>
    </row>
    <row r="57" spans="1:20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O57" s="150"/>
      <c r="P57" s="150"/>
      <c r="Q57" s="150"/>
      <c r="R57" s="150"/>
      <c r="S57" s="150"/>
      <c r="T57" s="150"/>
    </row>
    <row r="58" spans="1:20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  <c r="O58" s="150"/>
      <c r="P58" s="150"/>
      <c r="Q58" s="150"/>
      <c r="R58" s="150"/>
      <c r="S58" s="150"/>
      <c r="T58" s="150"/>
    </row>
    <row r="59" spans="1:20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  <c r="O59" s="150"/>
      <c r="P59" s="150"/>
      <c r="Q59" s="150"/>
    </row>
    <row r="60" spans="1:20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150"/>
      <c r="P60" s="150"/>
      <c r="Q60" s="150"/>
      <c r="R60" s="150"/>
      <c r="S60" s="150"/>
      <c r="T60" s="150"/>
    </row>
    <row r="61" spans="1:20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  <c r="O61" s="150"/>
      <c r="P61" s="150"/>
      <c r="Q61" s="150"/>
      <c r="R61" s="150"/>
      <c r="S61" s="150"/>
      <c r="T61" s="150"/>
    </row>
    <row r="62" spans="1:20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  <c r="O62" s="150"/>
      <c r="P62" s="150"/>
      <c r="Q62" s="150"/>
      <c r="R62" s="150"/>
      <c r="S62" s="150"/>
      <c r="T62" s="150"/>
    </row>
    <row r="63" spans="1:20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  <c r="O63" s="150"/>
      <c r="P63" s="150"/>
      <c r="Q63" s="150"/>
      <c r="R63" s="150"/>
      <c r="S63" s="150"/>
      <c r="T63" s="150"/>
    </row>
    <row r="64" spans="1:20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  <c r="O64" s="150"/>
      <c r="P64" s="150"/>
      <c r="Q64" s="150"/>
    </row>
    <row r="65" spans="1:20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150"/>
      <c r="P65" s="150"/>
      <c r="Q65" s="150"/>
      <c r="R65" s="150"/>
      <c r="S65" s="150"/>
      <c r="T65" s="150"/>
    </row>
    <row r="66" spans="1:20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  <c r="O66" s="150"/>
      <c r="P66" s="150"/>
      <c r="Q66" s="150"/>
      <c r="R66" s="150"/>
      <c r="S66" s="150"/>
      <c r="T66" s="150"/>
    </row>
    <row r="67" spans="1:20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  <c r="O67" s="150"/>
      <c r="P67" s="150"/>
      <c r="Q67" s="150"/>
      <c r="R67" s="150"/>
      <c r="S67" s="150"/>
      <c r="T67" s="150"/>
    </row>
    <row r="68" spans="1:20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  <c r="O68" s="150"/>
      <c r="P68" s="150"/>
      <c r="Q68" s="150"/>
      <c r="R68" s="150"/>
      <c r="S68" s="150"/>
      <c r="T68" s="150"/>
    </row>
    <row r="69" spans="1:20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150"/>
      <c r="P69" s="150"/>
      <c r="Q69" s="150"/>
      <c r="R69" s="6"/>
      <c r="S69" s="6"/>
    </row>
    <row r="70" spans="1:20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  <c r="O70" s="150"/>
      <c r="P70" s="150"/>
      <c r="Q70" s="150"/>
    </row>
    <row r="71" spans="1:20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  <c r="O71" s="150"/>
      <c r="P71" s="150"/>
      <c r="Q71" s="150"/>
    </row>
    <row r="72" spans="1:20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  <c r="O72" s="150"/>
      <c r="P72" s="150"/>
      <c r="Q72" s="150"/>
    </row>
    <row r="73" spans="1:20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  <c r="O73" s="150"/>
      <c r="P73" s="150"/>
      <c r="Q73" s="150"/>
    </row>
    <row r="74" spans="1:20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  <c r="O74" s="150"/>
      <c r="P74" s="150"/>
      <c r="Q74" s="150"/>
    </row>
    <row r="75" spans="1:20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150"/>
      <c r="P75" s="150"/>
      <c r="Q75" s="150"/>
      <c r="R75" s="6"/>
      <c r="S75" s="6"/>
    </row>
    <row r="76" spans="1:20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  <c r="O76" s="150"/>
      <c r="P76" s="150"/>
      <c r="Q76" s="150"/>
    </row>
    <row r="77" spans="1:20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  <c r="O77" s="150"/>
      <c r="P77" s="150"/>
      <c r="Q77" s="150"/>
    </row>
    <row r="78" spans="1:20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150"/>
      <c r="P78" s="150"/>
      <c r="Q78" s="150"/>
      <c r="R78" s="6"/>
      <c r="S78" s="6"/>
    </row>
    <row r="79" spans="1:20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  <c r="O79" s="150"/>
      <c r="P79" s="150"/>
      <c r="Q79" s="150"/>
    </row>
    <row r="80" spans="1:20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  <c r="O80" s="150"/>
      <c r="P80" s="150"/>
      <c r="Q80" s="15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150"/>
      <c r="P81" s="150"/>
      <c r="Q81" s="150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  <c r="O82" s="150"/>
      <c r="P82" s="150"/>
      <c r="Q82" s="150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  <c r="O83" s="150"/>
      <c r="P83" s="150"/>
      <c r="Q83" s="15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150"/>
      <c r="P84" s="150"/>
      <c r="Q84" s="150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  <c r="O85" s="150"/>
      <c r="P85" s="150"/>
      <c r="Q85" s="150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  <c r="O86" s="150"/>
      <c r="P86" s="150"/>
      <c r="Q86" s="150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  <c r="O87" s="150"/>
      <c r="P87" s="150"/>
      <c r="Q87" s="150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  <c r="O88" s="150"/>
      <c r="P88" s="150"/>
      <c r="Q88" s="15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150"/>
      <c r="P89" s="150"/>
      <c r="Q89" s="150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  <c r="O90" s="150"/>
      <c r="P90" s="150"/>
      <c r="Q90" s="150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S92"/>
  <sheetViews>
    <sheetView zoomScale="85" zoomScaleNormal="85" workbookViewId="0">
      <selection activeCell="L6" activeCellId="2" sqref="B6:E92 G6:J92 L6:O92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89</v>
      </c>
      <c r="B2" s="26">
        <f>'Noviembre 2022'!B2</f>
        <v>2022</v>
      </c>
      <c r="C2" s="25"/>
      <c r="D2" s="25"/>
      <c r="F2" s="44" t="str">
        <f>A2</f>
        <v>MES: DICIEMBRE</v>
      </c>
      <c r="G2" s="45">
        <f>'Noviembre 2022'!G2</f>
        <v>2021</v>
      </c>
      <c r="K2" s="1" t="str">
        <f>A2</f>
        <v>MES: DICIEMBRE</v>
      </c>
      <c r="L2" s="3"/>
      <c r="M2" s="1" t="str">
        <f>'Noviembre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6"/>
  </sheetPr>
  <dimension ref="A1:S92"/>
  <sheetViews>
    <sheetView showWhiteSpace="0" zoomScaleNormal="100" workbookViewId="0">
      <selection activeCell="B20" sqref="B20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80</v>
      </c>
      <c r="B2" s="26" t="s">
        <v>103</v>
      </c>
      <c r="C2" s="25"/>
      <c r="D2" s="25"/>
      <c r="F2" s="44" t="str">
        <f>A2</f>
        <v xml:space="preserve"> TRIMESTRAL</v>
      </c>
      <c r="G2" s="45" t="s">
        <v>102</v>
      </c>
      <c r="K2" s="1" t="str">
        <f>F2</f>
        <v xml:space="preserve"> TRIMESTRAL</v>
      </c>
      <c r="L2" s="3"/>
      <c r="M2" s="1" t="s">
        <v>104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127"/>
      <c r="C19" s="127"/>
      <c r="D19" s="128"/>
      <c r="E19" s="20"/>
      <c r="F19" s="68" t="s">
        <v>14</v>
      </c>
      <c r="G19" s="131"/>
      <c r="H19" s="131"/>
      <c r="I19" s="132"/>
      <c r="K19" s="10" t="s">
        <v>14</v>
      </c>
      <c r="L19" s="136"/>
      <c r="M19" s="136"/>
      <c r="N19" s="138"/>
    </row>
    <row r="20" spans="1:19" ht="13.5" thickBot="1">
      <c r="A20" s="39" t="s">
        <v>15</v>
      </c>
      <c r="B20" s="127"/>
      <c r="C20" s="127"/>
      <c r="D20" s="128"/>
      <c r="E20" s="20"/>
      <c r="F20" s="68" t="s">
        <v>15</v>
      </c>
      <c r="G20" s="131"/>
      <c r="H20" s="131"/>
      <c r="I20" s="132"/>
      <c r="K20" s="11" t="s">
        <v>15</v>
      </c>
      <c r="L20" s="136"/>
      <c r="M20" s="136"/>
      <c r="N20" s="138"/>
    </row>
    <row r="21" spans="1:19" ht="13.5" thickBot="1">
      <c r="A21" s="40" t="s">
        <v>16</v>
      </c>
      <c r="B21" s="129"/>
      <c r="C21" s="129"/>
      <c r="D21" s="130"/>
      <c r="E21" s="20"/>
      <c r="F21" s="69" t="s">
        <v>16</v>
      </c>
      <c r="G21" s="133"/>
      <c r="H21" s="133"/>
      <c r="I21" s="134"/>
      <c r="K21" s="12" t="s">
        <v>16</v>
      </c>
      <c r="L21" s="137"/>
      <c r="M21" s="137"/>
      <c r="N21" s="139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0"/>
      <c r="M44" s="140"/>
      <c r="N44" s="141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2"/>
      <c r="M45" s="142"/>
      <c r="N45" s="143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2"/>
      <c r="M46" s="142"/>
      <c r="N46" s="143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2"/>
      <c r="M47" s="142"/>
      <c r="N47" s="143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2"/>
      <c r="M48" s="142"/>
      <c r="N48" s="143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2"/>
      <c r="M49" s="142"/>
      <c r="N49" s="143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2"/>
      <c r="M50" s="142"/>
      <c r="N50" s="143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2"/>
      <c r="M51" s="142"/>
      <c r="N51" s="143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4"/>
      <c r="M52" s="144"/>
      <c r="N52" s="145"/>
    </row>
    <row r="53" spans="1:19" ht="13.5" thickBot="1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8">
    <tabColor theme="3"/>
    <pageSetUpPr fitToPage="1"/>
  </sheetPr>
  <dimension ref="A1:T92"/>
  <sheetViews>
    <sheetView zoomScaleNormal="100" zoomScaleSheetLayoutView="85" workbookViewId="0">
      <selection activeCell="P11" sqref="P11"/>
    </sheetView>
  </sheetViews>
  <sheetFormatPr baseColWidth="10" defaultColWidth="9.140625" defaultRowHeight="12.75"/>
  <cols>
    <col min="1" max="1" width="22.140625" style="24" bestFit="1" customWidth="1"/>
    <col min="2" max="2" width="12.42578125" style="24" bestFit="1" customWidth="1"/>
    <col min="3" max="3" width="15" style="24" bestFit="1" customWidth="1"/>
    <col min="4" max="4" width="10.5703125" style="24" customWidth="1"/>
    <col min="5" max="5" width="9.140625" style="2"/>
    <col min="6" max="6" width="22.140625" style="43" bestFit="1" customWidth="1"/>
    <col min="7" max="7" width="12.42578125" style="43" bestFit="1" customWidth="1"/>
    <col min="8" max="8" width="14.42578125" style="43" bestFit="1" customWidth="1"/>
    <col min="9" max="9" width="10.7109375" style="43" customWidth="1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8">
      <c r="A2" s="25" t="s">
        <v>94</v>
      </c>
      <c r="B2" s="26">
        <f>'Diciembre 2022'!B2</f>
        <v>2022</v>
      </c>
      <c r="C2" s="25"/>
      <c r="D2" s="25"/>
      <c r="F2" s="44" t="str">
        <f>A2</f>
        <v>MES: AÑO</v>
      </c>
      <c r="G2" s="45">
        <f>'Diciembre 2022'!G2</f>
        <v>2021</v>
      </c>
      <c r="K2" s="1" t="str">
        <f>A2</f>
        <v>MES: AÑO</v>
      </c>
      <c r="L2" s="3"/>
      <c r="M2" s="1" t="str">
        <f>'Diciembre 2022'!M2</f>
        <v>2022/2021</v>
      </c>
      <c r="N2" s="1"/>
    </row>
    <row r="3" spans="1:18" ht="15.75" thickBot="1">
      <c r="A3" s="81"/>
      <c r="K3" s="17"/>
    </row>
    <row r="4" spans="1:18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>
      <c r="A6" s="84" t="s">
        <v>1</v>
      </c>
      <c r="B6" s="153">
        <v>919970</v>
      </c>
      <c r="C6" s="153">
        <v>1011663144.9020972</v>
      </c>
      <c r="D6" s="153">
        <v>569112</v>
      </c>
      <c r="E6" s="20"/>
      <c r="F6" s="50" t="s">
        <v>1</v>
      </c>
      <c r="G6" s="51">
        <v>868194</v>
      </c>
      <c r="H6" s="51">
        <v>897395438.79173255</v>
      </c>
      <c r="I6" s="51">
        <v>590076</v>
      </c>
      <c r="K6" s="98" t="s">
        <v>1</v>
      </c>
      <c r="L6" s="99">
        <v>5.9636440703345173E-2</v>
      </c>
      <c r="M6" s="99">
        <v>0.12733261299412946</v>
      </c>
      <c r="N6" s="99">
        <v>-3.5527626949748869E-2</v>
      </c>
      <c r="O6" s="6"/>
      <c r="P6" s="6"/>
      <c r="Q6" s="6"/>
      <c r="R6" s="6"/>
    </row>
    <row r="7" spans="1:18" ht="12" customHeight="1" thickBot="1">
      <c r="B7" s="158"/>
      <c r="C7" s="158"/>
      <c r="D7" s="154"/>
      <c r="E7" s="20"/>
      <c r="F7" s="52"/>
      <c r="G7" s="53"/>
      <c r="H7" s="53"/>
      <c r="I7" s="53"/>
      <c r="L7" s="100"/>
      <c r="M7" s="100"/>
      <c r="N7" s="100"/>
    </row>
    <row r="8" spans="1:18" ht="13.5" thickBot="1">
      <c r="A8" s="86" t="s">
        <v>4</v>
      </c>
      <c r="B8" s="155">
        <v>103442</v>
      </c>
      <c r="C8" s="155">
        <v>90558556.512282416</v>
      </c>
      <c r="D8" s="155">
        <v>66954</v>
      </c>
      <c r="E8" s="20"/>
      <c r="F8" s="54" t="s">
        <v>4</v>
      </c>
      <c r="G8" s="51">
        <v>101701</v>
      </c>
      <c r="H8" s="51">
        <v>92194786.456147686</v>
      </c>
      <c r="I8" s="55">
        <v>67820</v>
      </c>
      <c r="K8" s="101" t="s">
        <v>4</v>
      </c>
      <c r="L8" s="99">
        <v>1.7118809057924622E-2</v>
      </c>
      <c r="M8" s="99">
        <v>-1.7747532227796237E-2</v>
      </c>
      <c r="N8" s="99">
        <v>-1.276909466234144E-2</v>
      </c>
      <c r="O8" s="6"/>
      <c r="P8" s="6"/>
      <c r="Q8" s="6"/>
      <c r="R8" s="6"/>
    </row>
    <row r="9" spans="1:18" ht="13.5" thickBot="1">
      <c r="A9" s="29" t="s">
        <v>5</v>
      </c>
      <c r="B9" s="112">
        <v>10673</v>
      </c>
      <c r="C9" s="112">
        <v>8357450.8180514574</v>
      </c>
      <c r="D9" s="146">
        <v>4057</v>
      </c>
      <c r="E9" s="21"/>
      <c r="F9" s="56" t="s">
        <v>5</v>
      </c>
      <c r="G9" s="57">
        <v>7665</v>
      </c>
      <c r="H9" s="57">
        <v>6678680.7372044092</v>
      </c>
      <c r="I9" s="58">
        <v>3629</v>
      </c>
      <c r="K9" s="7" t="s">
        <v>5</v>
      </c>
      <c r="L9" s="102">
        <v>0.39243313763861698</v>
      </c>
      <c r="M9" s="102">
        <v>0.25136252905386747</v>
      </c>
      <c r="N9" s="102">
        <v>0.11793882612289885</v>
      </c>
    </row>
    <row r="10" spans="1:18" ht="13.5" thickBot="1">
      <c r="A10" s="32" t="s">
        <v>6</v>
      </c>
      <c r="B10" s="112">
        <v>21969</v>
      </c>
      <c r="C10" s="112">
        <v>14947038.767283212</v>
      </c>
      <c r="D10" s="146">
        <v>18097</v>
      </c>
      <c r="E10" s="20"/>
      <c r="F10" s="59" t="s">
        <v>6</v>
      </c>
      <c r="G10" s="79">
        <v>22796</v>
      </c>
      <c r="H10" s="79">
        <v>13818906.469058782</v>
      </c>
      <c r="I10" s="80">
        <v>19497</v>
      </c>
      <c r="K10" s="8" t="s">
        <v>6</v>
      </c>
      <c r="L10" s="113">
        <v>-3.6278294437620651E-2</v>
      </c>
      <c r="M10" s="113">
        <v>8.1636871973218339E-2</v>
      </c>
      <c r="N10" s="115">
        <v>-7.1805918859311646E-2</v>
      </c>
    </row>
    <row r="11" spans="1:18" ht="13.5" thickBot="1">
      <c r="A11" s="32" t="s">
        <v>7</v>
      </c>
      <c r="B11" s="112">
        <v>5415</v>
      </c>
      <c r="C11" s="112">
        <v>5019979.9732697913</v>
      </c>
      <c r="D11" s="146">
        <v>3340</v>
      </c>
      <c r="E11" s="20"/>
      <c r="F11" s="59" t="s">
        <v>7</v>
      </c>
      <c r="G11" s="79">
        <v>4761</v>
      </c>
      <c r="H11" s="79">
        <v>4851606.2333986536</v>
      </c>
      <c r="I11" s="80">
        <v>3010</v>
      </c>
      <c r="K11" s="8" t="s">
        <v>7</v>
      </c>
      <c r="L11" s="113">
        <v>0.1373660995589161</v>
      </c>
      <c r="M11" s="113">
        <v>3.4704741434299802E-2</v>
      </c>
      <c r="N11" s="115">
        <v>0.10963455149501655</v>
      </c>
    </row>
    <row r="12" spans="1:18" ht="13.5" thickBot="1">
      <c r="A12" s="32" t="s">
        <v>8</v>
      </c>
      <c r="B12" s="112">
        <v>5432</v>
      </c>
      <c r="C12" s="112">
        <v>5413941.4015391022</v>
      </c>
      <c r="D12" s="146">
        <v>3576</v>
      </c>
      <c r="E12" s="20"/>
      <c r="F12" s="59" t="s">
        <v>8</v>
      </c>
      <c r="G12" s="79">
        <v>5465</v>
      </c>
      <c r="H12" s="79">
        <v>4787013.5409273487</v>
      </c>
      <c r="I12" s="80">
        <v>3777</v>
      </c>
      <c r="K12" s="8" t="s">
        <v>8</v>
      </c>
      <c r="L12" s="113">
        <v>-6.038426349496806E-3</v>
      </c>
      <c r="M12" s="113">
        <v>0.13096429647665131</v>
      </c>
      <c r="N12" s="115">
        <v>-5.3216838760921314E-2</v>
      </c>
    </row>
    <row r="13" spans="1:18" ht="13.5" thickBot="1">
      <c r="A13" s="32" t="s">
        <v>9</v>
      </c>
      <c r="B13" s="112">
        <v>7862</v>
      </c>
      <c r="C13" s="112">
        <v>5416182.4601663137</v>
      </c>
      <c r="D13" s="146">
        <v>5573</v>
      </c>
      <c r="E13" s="20"/>
      <c r="F13" s="59" t="s">
        <v>9</v>
      </c>
      <c r="G13" s="79">
        <v>8257</v>
      </c>
      <c r="H13" s="79">
        <v>4285251.1807216415</v>
      </c>
      <c r="I13" s="80">
        <v>6387</v>
      </c>
      <c r="K13" s="8" t="s">
        <v>9</v>
      </c>
      <c r="L13" s="113">
        <v>-4.7838197892697054E-2</v>
      </c>
      <c r="M13" s="113">
        <v>0.26391248301440795</v>
      </c>
      <c r="N13" s="115">
        <v>-0.12744637545013304</v>
      </c>
    </row>
    <row r="14" spans="1:18" ht="13.5" thickBot="1">
      <c r="A14" s="32" t="s">
        <v>10</v>
      </c>
      <c r="B14" s="112">
        <v>2992</v>
      </c>
      <c r="C14" s="112">
        <v>3907439.4477867289</v>
      </c>
      <c r="D14" s="146">
        <v>1708</v>
      </c>
      <c r="E14" s="20"/>
      <c r="F14" s="59" t="s">
        <v>10</v>
      </c>
      <c r="G14" s="79">
        <v>4056</v>
      </c>
      <c r="H14" s="79">
        <v>4984355.0874553872</v>
      </c>
      <c r="I14" s="80">
        <v>2212</v>
      </c>
      <c r="K14" s="8" t="s">
        <v>10</v>
      </c>
      <c r="L14" s="113">
        <v>-0.26232741617357003</v>
      </c>
      <c r="M14" s="113">
        <v>-0.21605917330790436</v>
      </c>
      <c r="N14" s="115">
        <v>-0.22784810126582278</v>
      </c>
    </row>
    <row r="15" spans="1:18" ht="13.5" thickBot="1">
      <c r="A15" s="32" t="s">
        <v>11</v>
      </c>
      <c r="B15" s="112">
        <v>17504</v>
      </c>
      <c r="C15" s="112">
        <v>14548486.340341434</v>
      </c>
      <c r="D15" s="146">
        <v>12285</v>
      </c>
      <c r="E15" s="20"/>
      <c r="F15" s="59" t="s">
        <v>11</v>
      </c>
      <c r="G15" s="79">
        <v>11949</v>
      </c>
      <c r="H15" s="79">
        <v>9317598.7079783976</v>
      </c>
      <c r="I15" s="80">
        <v>9080</v>
      </c>
      <c r="K15" s="8" t="s">
        <v>11</v>
      </c>
      <c r="L15" s="113">
        <v>0.46489245962005188</v>
      </c>
      <c r="M15" s="113">
        <v>0.56139868181744879</v>
      </c>
      <c r="N15" s="115">
        <v>0.35297356828193838</v>
      </c>
    </row>
    <row r="16" spans="1:18" ht="13.5" thickBot="1">
      <c r="A16" s="33" t="s">
        <v>12</v>
      </c>
      <c r="B16" s="147">
        <v>31595</v>
      </c>
      <c r="C16" s="147">
        <v>32948037.303844377</v>
      </c>
      <c r="D16" s="148">
        <v>18318</v>
      </c>
      <c r="E16" s="20"/>
      <c r="F16" s="60" t="s">
        <v>12</v>
      </c>
      <c r="G16" s="109">
        <v>36752</v>
      </c>
      <c r="H16" s="109">
        <v>43471374.499403067</v>
      </c>
      <c r="I16" s="110">
        <v>20228</v>
      </c>
      <c r="K16" s="9" t="s">
        <v>12</v>
      </c>
      <c r="L16" s="116">
        <v>-0.1403188942098389</v>
      </c>
      <c r="M16" s="116">
        <v>-0.24207509692851303</v>
      </c>
      <c r="N16" s="117">
        <v>-9.4423571287324481E-2</v>
      </c>
    </row>
    <row r="17" spans="1:18" ht="13.5" thickBot="1">
      <c r="B17" s="160"/>
      <c r="C17" s="160"/>
      <c r="D17" s="160"/>
      <c r="E17" s="20"/>
      <c r="F17" s="63"/>
      <c r="G17" s="135"/>
      <c r="H17" s="135"/>
      <c r="I17" s="135"/>
      <c r="L17" s="106"/>
      <c r="M17" s="106"/>
      <c r="N17" s="106"/>
    </row>
    <row r="18" spans="1:18" ht="13.5" thickBot="1">
      <c r="A18" s="88" t="s">
        <v>13</v>
      </c>
      <c r="B18" s="157">
        <v>43279</v>
      </c>
      <c r="C18" s="157">
        <v>54455389.600966506</v>
      </c>
      <c r="D18" s="157">
        <v>26111</v>
      </c>
      <c r="E18" s="20"/>
      <c r="F18" s="65" t="s">
        <v>13</v>
      </c>
      <c r="G18" s="66">
        <v>41248</v>
      </c>
      <c r="H18" s="66">
        <v>46191228.454020239</v>
      </c>
      <c r="I18" s="67">
        <v>31289</v>
      </c>
      <c r="K18" s="107" t="s">
        <v>13</v>
      </c>
      <c r="L18" s="108">
        <v>4.9238750969744061E-2</v>
      </c>
      <c r="M18" s="108">
        <v>0.17891191517395111</v>
      </c>
      <c r="N18" s="120">
        <v>-0.16548946914251017</v>
      </c>
    </row>
    <row r="19" spans="1:18" ht="13.5" thickBot="1">
      <c r="A19" s="38" t="s">
        <v>14</v>
      </c>
      <c r="B19" s="131">
        <v>2427</v>
      </c>
      <c r="C19" s="131">
        <v>4998374.129843167</v>
      </c>
      <c r="D19" s="132">
        <v>1194</v>
      </c>
      <c r="E19" s="20"/>
      <c r="F19" s="68" t="s">
        <v>14</v>
      </c>
      <c r="G19" s="131">
        <v>2533</v>
      </c>
      <c r="H19" s="131">
        <v>4921528.4778356468</v>
      </c>
      <c r="I19" s="132">
        <v>1390</v>
      </c>
      <c r="K19" s="10" t="s">
        <v>14</v>
      </c>
      <c r="L19" s="136">
        <v>-4.1847611527832562E-2</v>
      </c>
      <c r="M19" s="136">
        <v>1.561418416120075E-2</v>
      </c>
      <c r="N19" s="136">
        <v>-0.14100719424460428</v>
      </c>
    </row>
    <row r="20" spans="1:18" ht="13.5" thickBot="1">
      <c r="A20" s="39" t="s">
        <v>15</v>
      </c>
      <c r="B20" s="131">
        <v>2090</v>
      </c>
      <c r="C20" s="131">
        <v>2286306.5204846277</v>
      </c>
      <c r="D20" s="132">
        <v>1492</v>
      </c>
      <c r="E20" s="20"/>
      <c r="F20" s="68" t="s">
        <v>15</v>
      </c>
      <c r="G20" s="131">
        <v>1929</v>
      </c>
      <c r="H20" s="131">
        <v>1838090.7300348319</v>
      </c>
      <c r="I20" s="132">
        <v>1602</v>
      </c>
      <c r="K20" s="11" t="s">
        <v>15</v>
      </c>
      <c r="L20" s="136">
        <v>8.3462934162778613E-2</v>
      </c>
      <c r="M20" s="136">
        <v>0.24384856695365742</v>
      </c>
      <c r="N20" s="136">
        <v>-6.8664169787765239E-2</v>
      </c>
    </row>
    <row r="21" spans="1:18" ht="13.5" thickBot="1">
      <c r="A21" s="40" t="s">
        <v>16</v>
      </c>
      <c r="B21" s="133">
        <v>38762</v>
      </c>
      <c r="C21" s="133">
        <v>47170708.950638711</v>
      </c>
      <c r="D21" s="134">
        <v>23425</v>
      </c>
      <c r="E21" s="20"/>
      <c r="F21" s="69" t="s">
        <v>16</v>
      </c>
      <c r="G21" s="133">
        <v>36786</v>
      </c>
      <c r="H21" s="133">
        <v>39431609.246149763</v>
      </c>
      <c r="I21" s="134">
        <v>28297</v>
      </c>
      <c r="K21" s="12" t="s">
        <v>16</v>
      </c>
      <c r="L21" s="137">
        <v>5.3716087642037724E-2</v>
      </c>
      <c r="M21" s="137">
        <v>0.19626639268455981</v>
      </c>
      <c r="N21" s="137">
        <v>-0.17217372866381597</v>
      </c>
    </row>
    <row r="22" spans="1:18" ht="13.5" thickBot="1">
      <c r="B22" s="158"/>
      <c r="C22" s="158"/>
      <c r="D22" s="158"/>
      <c r="E22" s="20"/>
      <c r="F22" s="63"/>
      <c r="G22" s="70"/>
      <c r="H22" s="70"/>
      <c r="I22" s="70"/>
      <c r="L22" s="100"/>
      <c r="M22" s="100"/>
      <c r="N22" s="100"/>
    </row>
    <row r="23" spans="1:18" ht="13.5" thickBot="1">
      <c r="A23" s="90" t="s">
        <v>17</v>
      </c>
      <c r="B23" s="153">
        <v>12766</v>
      </c>
      <c r="C23" s="153">
        <v>19054712.878727157</v>
      </c>
      <c r="D23" s="153">
        <v>6632</v>
      </c>
      <c r="E23" s="20"/>
      <c r="F23" s="54" t="s">
        <v>17</v>
      </c>
      <c r="G23" s="51">
        <v>11553</v>
      </c>
      <c r="H23" s="51">
        <v>16667187.152948827</v>
      </c>
      <c r="I23" s="55">
        <v>7126</v>
      </c>
      <c r="K23" s="101" t="s">
        <v>17</v>
      </c>
      <c r="L23" s="99">
        <v>0.10499437375573439</v>
      </c>
      <c r="M23" s="99">
        <v>0.14324707005860438</v>
      </c>
      <c r="N23" s="99">
        <v>-6.932360370474322E-2</v>
      </c>
      <c r="O23" s="6"/>
      <c r="P23" s="6"/>
      <c r="Q23" s="6"/>
      <c r="R23" s="6"/>
    </row>
    <row r="24" spans="1:18" ht="13.5" thickBot="1">
      <c r="A24" s="91" t="s">
        <v>18</v>
      </c>
      <c r="B24" s="147">
        <v>12766</v>
      </c>
      <c r="C24" s="147">
        <v>19054712.878727157</v>
      </c>
      <c r="D24" s="148">
        <v>6632</v>
      </c>
      <c r="E24" s="20"/>
      <c r="F24" s="71" t="s">
        <v>18</v>
      </c>
      <c r="G24" s="61">
        <v>11553</v>
      </c>
      <c r="H24" s="61">
        <v>16667187.152948827</v>
      </c>
      <c r="I24" s="62">
        <v>7126</v>
      </c>
      <c r="K24" s="13" t="s">
        <v>18</v>
      </c>
      <c r="L24" s="104">
        <v>0.10499437375573439</v>
      </c>
      <c r="M24" s="104">
        <v>0.14324707005860438</v>
      </c>
      <c r="N24" s="105">
        <v>-6.932360370474322E-2</v>
      </c>
    </row>
    <row r="25" spans="1:18" ht="13.5" thickBot="1">
      <c r="B25" s="158"/>
      <c r="C25" s="158"/>
      <c r="D25" s="158"/>
      <c r="E25" s="20"/>
      <c r="F25" s="63"/>
      <c r="G25" s="70"/>
      <c r="H25" s="70"/>
      <c r="I25" s="70"/>
      <c r="L25" s="100"/>
      <c r="M25" s="100"/>
      <c r="N25" s="100"/>
    </row>
    <row r="26" spans="1:18" ht="13.5" thickBot="1">
      <c r="A26" s="84" t="s">
        <v>19</v>
      </c>
      <c r="B26" s="153">
        <v>3619</v>
      </c>
      <c r="C26" s="153">
        <v>2977515.2028047047</v>
      </c>
      <c r="D26" s="153">
        <v>2539</v>
      </c>
      <c r="E26" s="20"/>
      <c r="F26" s="50" t="s">
        <v>19</v>
      </c>
      <c r="G26" s="51">
        <v>3008</v>
      </c>
      <c r="H26" s="51">
        <v>1878082.4845184241</v>
      </c>
      <c r="I26" s="55">
        <v>2203</v>
      </c>
      <c r="K26" s="98" t="s">
        <v>19</v>
      </c>
      <c r="L26" s="99">
        <v>0.203125</v>
      </c>
      <c r="M26" s="99">
        <v>0.58540172082388375</v>
      </c>
      <c r="N26" s="99">
        <v>0.15251929187471625</v>
      </c>
      <c r="O26" s="6"/>
      <c r="P26" s="6"/>
      <c r="Q26" s="6"/>
      <c r="R26" s="6"/>
    </row>
    <row r="27" spans="1:18" ht="13.5" thickBot="1">
      <c r="A27" s="92" t="s">
        <v>20</v>
      </c>
      <c r="B27" s="147">
        <v>3619</v>
      </c>
      <c r="C27" s="147">
        <v>2977515.2028047047</v>
      </c>
      <c r="D27" s="148">
        <v>2539</v>
      </c>
      <c r="E27" s="20"/>
      <c r="F27" s="72" t="s">
        <v>20</v>
      </c>
      <c r="G27" s="61">
        <v>3008</v>
      </c>
      <c r="H27" s="61">
        <v>1878082.4845184241</v>
      </c>
      <c r="I27" s="62">
        <v>2203</v>
      </c>
      <c r="K27" s="14" t="s">
        <v>20</v>
      </c>
      <c r="L27" s="104">
        <v>0.203125</v>
      </c>
      <c r="M27" s="104">
        <v>0.58540172082388375</v>
      </c>
      <c r="N27" s="105">
        <v>0.15251929187471625</v>
      </c>
    </row>
    <row r="28" spans="1:18" ht="13.5" thickBot="1">
      <c r="B28" s="158"/>
      <c r="C28" s="158"/>
      <c r="D28" s="158"/>
      <c r="E28" s="20"/>
      <c r="F28" s="63"/>
      <c r="G28" s="70"/>
      <c r="H28" s="70"/>
      <c r="I28" s="70"/>
      <c r="L28" s="100"/>
      <c r="M28" s="100"/>
      <c r="N28" s="100"/>
    </row>
    <row r="29" spans="1:18" ht="13.5" thickBot="1">
      <c r="A29" s="84" t="s">
        <v>21</v>
      </c>
      <c r="B29" s="153">
        <v>29925</v>
      </c>
      <c r="C29" s="153">
        <v>20048518.835196845</v>
      </c>
      <c r="D29" s="153">
        <v>21479</v>
      </c>
      <c r="E29" s="20"/>
      <c r="F29" s="50" t="s">
        <v>21</v>
      </c>
      <c r="G29" s="51">
        <v>14078</v>
      </c>
      <c r="H29" s="51">
        <v>9392802.8857958168</v>
      </c>
      <c r="I29" s="55">
        <v>9936</v>
      </c>
      <c r="K29" s="98" t="s">
        <v>21</v>
      </c>
      <c r="L29" s="99">
        <v>1.125657053558744</v>
      </c>
      <c r="M29" s="99">
        <v>1.1344553994117179</v>
      </c>
      <c r="N29" s="99">
        <v>1.1617351046698872</v>
      </c>
      <c r="O29" s="6"/>
      <c r="P29" s="6"/>
      <c r="Q29" s="6"/>
      <c r="R29" s="6"/>
    </row>
    <row r="30" spans="1:18" ht="13.5" thickBot="1">
      <c r="A30" s="93" t="s">
        <v>22</v>
      </c>
      <c r="B30" s="112">
        <v>13444</v>
      </c>
      <c r="C30" s="112">
        <v>9078812.1600419767</v>
      </c>
      <c r="D30" s="146">
        <v>9592</v>
      </c>
      <c r="E30" s="20"/>
      <c r="F30" s="73" t="s">
        <v>22</v>
      </c>
      <c r="G30" s="57">
        <v>6527</v>
      </c>
      <c r="H30" s="57">
        <v>3945694.4501153249</v>
      </c>
      <c r="I30" s="58">
        <v>4895</v>
      </c>
      <c r="K30" s="15" t="s">
        <v>22</v>
      </c>
      <c r="L30" s="102">
        <v>1.0597518002144937</v>
      </c>
      <c r="M30" s="102">
        <v>1.3009415135469045</v>
      </c>
      <c r="N30" s="103">
        <v>0.95955056179775289</v>
      </c>
    </row>
    <row r="31" spans="1:18" ht="13.5" thickBot="1">
      <c r="A31" s="94" t="s">
        <v>23</v>
      </c>
      <c r="B31" s="147">
        <v>16481</v>
      </c>
      <c r="C31" s="147">
        <v>10969706.675154869</v>
      </c>
      <c r="D31" s="148">
        <v>11887</v>
      </c>
      <c r="E31" s="20"/>
      <c r="F31" s="73" t="s">
        <v>23</v>
      </c>
      <c r="G31" s="74">
        <v>7551</v>
      </c>
      <c r="H31" s="74">
        <v>5447108.4356804909</v>
      </c>
      <c r="I31" s="75">
        <v>5041</v>
      </c>
      <c r="K31" s="16" t="s">
        <v>23</v>
      </c>
      <c r="L31" s="104">
        <v>1.1826248179049133</v>
      </c>
      <c r="M31" s="104">
        <v>1.0138586930451763</v>
      </c>
      <c r="N31" s="105">
        <v>1.3580638762150365</v>
      </c>
    </row>
    <row r="32" spans="1:18" ht="13.5" thickBot="1">
      <c r="B32" s="158"/>
      <c r="C32" s="158"/>
      <c r="D32" s="158"/>
      <c r="E32" s="20"/>
      <c r="F32" s="63"/>
      <c r="G32" s="70"/>
      <c r="H32" s="70"/>
      <c r="I32" s="70"/>
      <c r="L32" s="100"/>
      <c r="M32" s="100"/>
      <c r="N32" s="100"/>
    </row>
    <row r="33" spans="1:18" ht="13.5" thickBot="1">
      <c r="A33" s="90" t="s">
        <v>24</v>
      </c>
      <c r="B33" s="153">
        <v>24822</v>
      </c>
      <c r="C33" s="153">
        <v>24653221.646481797</v>
      </c>
      <c r="D33" s="153">
        <v>15279</v>
      </c>
      <c r="E33" s="20"/>
      <c r="F33" s="54" t="s">
        <v>24</v>
      </c>
      <c r="G33" s="51">
        <v>29717</v>
      </c>
      <c r="H33" s="51">
        <v>25844322.883114591</v>
      </c>
      <c r="I33" s="55">
        <v>21228</v>
      </c>
      <c r="K33" s="101" t="s">
        <v>24</v>
      </c>
      <c r="L33" s="99">
        <v>-0.16472053033617118</v>
      </c>
      <c r="M33" s="99">
        <v>-4.6087538915983828E-2</v>
      </c>
      <c r="N33" s="99">
        <v>-0.2802430751837196</v>
      </c>
      <c r="O33" s="6"/>
      <c r="P33" s="6"/>
      <c r="Q33" s="6"/>
      <c r="R33" s="6"/>
    </row>
    <row r="34" spans="1:18" ht="13.5" thickBot="1">
      <c r="A34" s="91" t="s">
        <v>25</v>
      </c>
      <c r="B34" s="147">
        <v>24822</v>
      </c>
      <c r="C34" s="147">
        <v>24653221.646481797</v>
      </c>
      <c r="D34" s="148">
        <v>15279</v>
      </c>
      <c r="E34" s="20"/>
      <c r="F34" s="71" t="s">
        <v>25</v>
      </c>
      <c r="G34" s="61">
        <v>29717</v>
      </c>
      <c r="H34" s="61">
        <v>25844322.883114591</v>
      </c>
      <c r="I34" s="62">
        <v>21228</v>
      </c>
      <c r="K34" s="13" t="s">
        <v>25</v>
      </c>
      <c r="L34" s="104">
        <v>-0.16472053033617118</v>
      </c>
      <c r="M34" s="104">
        <v>-4.6087538915983828E-2</v>
      </c>
      <c r="N34" s="105">
        <v>-0.2802430751837196</v>
      </c>
    </row>
    <row r="35" spans="1:18" ht="13.5" thickBot="1">
      <c r="B35" s="158"/>
      <c r="C35" s="158"/>
      <c r="D35" s="158"/>
      <c r="E35" s="20"/>
      <c r="F35" s="63"/>
      <c r="G35" s="70"/>
      <c r="H35" s="70"/>
      <c r="I35" s="70"/>
      <c r="L35" s="100"/>
      <c r="M35" s="100"/>
      <c r="N35" s="100"/>
    </row>
    <row r="36" spans="1:18" ht="13.5" thickBot="1">
      <c r="A36" s="84" t="s">
        <v>26</v>
      </c>
      <c r="B36" s="153">
        <v>55269</v>
      </c>
      <c r="C36" s="153">
        <v>65227652.263793029</v>
      </c>
      <c r="D36" s="153">
        <v>29984</v>
      </c>
      <c r="E36" s="20"/>
      <c r="F36" s="50" t="s">
        <v>26</v>
      </c>
      <c r="G36" s="51">
        <v>65467</v>
      </c>
      <c r="H36" s="51">
        <v>57838157.770104133</v>
      </c>
      <c r="I36" s="55">
        <v>45346</v>
      </c>
      <c r="K36" s="98" t="s">
        <v>26</v>
      </c>
      <c r="L36" s="99">
        <v>-0.15577313761131562</v>
      </c>
      <c r="M36" s="99">
        <v>0.12776158125680204</v>
      </c>
      <c r="N36" s="114">
        <v>-0.33877298989988092</v>
      </c>
    </row>
    <row r="37" spans="1:18" ht="13.5" thickBot="1">
      <c r="A37" s="38" t="s">
        <v>27</v>
      </c>
      <c r="B37" s="147">
        <v>3480</v>
      </c>
      <c r="C37" s="147">
        <v>5050687.2063064538</v>
      </c>
      <c r="D37" s="147">
        <v>1816</v>
      </c>
      <c r="E37" s="20"/>
      <c r="F37" s="73" t="s">
        <v>27</v>
      </c>
      <c r="G37" s="112">
        <v>3538</v>
      </c>
      <c r="H37" s="112">
        <v>4343606.7385941688</v>
      </c>
      <c r="I37" s="112">
        <v>2352</v>
      </c>
      <c r="K37" s="10" t="s">
        <v>27</v>
      </c>
      <c r="L37" s="102">
        <v>-1.6393442622950838E-2</v>
      </c>
      <c r="M37" s="102">
        <v>0.16278648373704652</v>
      </c>
      <c r="N37" s="103">
        <v>-0.22789115646258506</v>
      </c>
    </row>
    <row r="38" spans="1:18" ht="13.5" thickBot="1">
      <c r="A38" s="39" t="s">
        <v>28</v>
      </c>
      <c r="B38" s="147">
        <v>4906</v>
      </c>
      <c r="C38" s="147">
        <v>7142175.2658545431</v>
      </c>
      <c r="D38" s="147">
        <v>2321</v>
      </c>
      <c r="E38" s="20"/>
      <c r="F38" s="68" t="s">
        <v>28</v>
      </c>
      <c r="G38" s="112">
        <v>6026</v>
      </c>
      <c r="H38" s="112">
        <v>8552973.0687907152</v>
      </c>
      <c r="I38" s="112">
        <v>3021</v>
      </c>
      <c r="K38" s="11" t="s">
        <v>28</v>
      </c>
      <c r="L38" s="113">
        <v>-0.18586126783936274</v>
      </c>
      <c r="M38" s="113">
        <v>-0.16494823397539837</v>
      </c>
      <c r="N38" s="115">
        <v>-0.23171135385633901</v>
      </c>
    </row>
    <row r="39" spans="1:18" ht="13.5" thickBot="1">
      <c r="A39" s="39" t="s">
        <v>29</v>
      </c>
      <c r="B39" s="147">
        <v>4634</v>
      </c>
      <c r="C39" s="147">
        <v>5091582.8779975381</v>
      </c>
      <c r="D39" s="147">
        <v>2812</v>
      </c>
      <c r="E39" s="20"/>
      <c r="F39" s="68" t="s">
        <v>29</v>
      </c>
      <c r="G39" s="112">
        <v>4703</v>
      </c>
      <c r="H39" s="112">
        <v>4559778.2176046511</v>
      </c>
      <c r="I39" s="112">
        <v>3547</v>
      </c>
      <c r="K39" s="11" t="s">
        <v>29</v>
      </c>
      <c r="L39" s="113">
        <v>-1.4671486285349755E-2</v>
      </c>
      <c r="M39" s="113">
        <v>0.11662950148313467</v>
      </c>
      <c r="N39" s="115">
        <v>-0.20721736678883562</v>
      </c>
    </row>
    <row r="40" spans="1:18" ht="13.5" thickBot="1">
      <c r="A40" s="39" t="s">
        <v>30</v>
      </c>
      <c r="B40" s="147">
        <v>22423</v>
      </c>
      <c r="C40" s="147">
        <v>24159823.424674008</v>
      </c>
      <c r="D40" s="147">
        <v>13880</v>
      </c>
      <c r="E40" s="20"/>
      <c r="F40" s="68" t="s">
        <v>30</v>
      </c>
      <c r="G40" s="112">
        <v>29537</v>
      </c>
      <c r="H40" s="112">
        <v>23292160.70354262</v>
      </c>
      <c r="I40" s="112">
        <v>22748</v>
      </c>
      <c r="K40" s="11" t="s">
        <v>30</v>
      </c>
      <c r="L40" s="113">
        <v>-0.24085045874665678</v>
      </c>
      <c r="M40" s="113">
        <v>3.7251276606528938E-2</v>
      </c>
      <c r="N40" s="115">
        <v>-0.38983646914014414</v>
      </c>
    </row>
    <row r="41" spans="1:18" ht="13.5" thickBot="1">
      <c r="A41" s="40" t="s">
        <v>31</v>
      </c>
      <c r="B41" s="147">
        <v>19826</v>
      </c>
      <c r="C41" s="147">
        <v>23783383.488960482</v>
      </c>
      <c r="D41" s="147">
        <v>9155</v>
      </c>
      <c r="E41" s="20"/>
      <c r="F41" s="69" t="s">
        <v>31</v>
      </c>
      <c r="G41" s="112">
        <v>21663</v>
      </c>
      <c r="H41" s="112">
        <v>17089639.041571982</v>
      </c>
      <c r="I41" s="112">
        <v>13678</v>
      </c>
      <c r="K41" s="12" t="s">
        <v>31</v>
      </c>
      <c r="L41" s="118">
        <v>-8.4798965978857943E-2</v>
      </c>
      <c r="M41" s="118">
        <v>0.39168436683217256</v>
      </c>
      <c r="N41" s="119">
        <v>-0.33067699956133934</v>
      </c>
    </row>
    <row r="42" spans="1:18" ht="13.5" thickBot="1">
      <c r="B42" s="158"/>
      <c r="C42" s="158"/>
      <c r="D42" s="158"/>
      <c r="E42" s="20"/>
      <c r="F42" s="63"/>
      <c r="G42" s="70"/>
      <c r="H42" s="70"/>
      <c r="I42" s="70"/>
      <c r="L42" s="100"/>
      <c r="M42" s="100"/>
      <c r="N42" s="100"/>
    </row>
    <row r="43" spans="1:18" ht="13.5" thickBot="1">
      <c r="A43" s="84" t="s">
        <v>32</v>
      </c>
      <c r="B43" s="153">
        <v>51538</v>
      </c>
      <c r="C43" s="153">
        <v>54315518.310877383</v>
      </c>
      <c r="D43" s="153">
        <v>35130</v>
      </c>
      <c r="E43" s="20"/>
      <c r="F43" s="50" t="s">
        <v>32</v>
      </c>
      <c r="G43" s="51">
        <v>54360</v>
      </c>
      <c r="H43" s="51">
        <v>51216950.717991427</v>
      </c>
      <c r="I43" s="55">
        <v>41860</v>
      </c>
      <c r="K43" s="98" t="s">
        <v>32</v>
      </c>
      <c r="L43" s="99">
        <v>-5.1913171449595286E-2</v>
      </c>
      <c r="M43" s="99">
        <v>6.0498869015985557E-2</v>
      </c>
      <c r="N43" s="99">
        <v>-0.16077400860009561</v>
      </c>
    </row>
    <row r="44" spans="1:18" ht="13.5" thickBot="1">
      <c r="A44" s="38" t="s">
        <v>33</v>
      </c>
      <c r="B44" s="112">
        <v>1672</v>
      </c>
      <c r="C44" s="112">
        <v>1066818.5882002953</v>
      </c>
      <c r="D44" s="146">
        <v>1353</v>
      </c>
      <c r="E44" s="20"/>
      <c r="F44" s="76" t="s">
        <v>33</v>
      </c>
      <c r="G44" s="112">
        <v>1587</v>
      </c>
      <c r="H44" s="112">
        <v>662212.70425019681</v>
      </c>
      <c r="I44" s="146">
        <v>1485</v>
      </c>
      <c r="K44" s="10" t="s">
        <v>33</v>
      </c>
      <c r="L44" s="102">
        <v>5.3560176433522289E-2</v>
      </c>
      <c r="M44" s="102">
        <v>0.61099082115650649</v>
      </c>
      <c r="N44" s="103">
        <v>-8.8888888888888906E-2</v>
      </c>
    </row>
    <row r="45" spans="1:18" ht="13.5" thickBot="1">
      <c r="A45" s="39" t="s">
        <v>34</v>
      </c>
      <c r="B45" s="112">
        <v>7164</v>
      </c>
      <c r="C45" s="112">
        <v>9846023.0294113792</v>
      </c>
      <c r="D45" s="146">
        <v>4536</v>
      </c>
      <c r="E45" s="20"/>
      <c r="F45" s="77" t="s">
        <v>34</v>
      </c>
      <c r="G45" s="112">
        <v>7909</v>
      </c>
      <c r="H45" s="112">
        <v>9737354.0308013614</v>
      </c>
      <c r="I45" s="146">
        <v>5816</v>
      </c>
      <c r="K45" s="11" t="s">
        <v>34</v>
      </c>
      <c r="L45" s="113">
        <v>-9.419648501706912E-2</v>
      </c>
      <c r="M45" s="113">
        <v>1.1160013106874311E-2</v>
      </c>
      <c r="N45" s="115">
        <v>-0.2200825309491059</v>
      </c>
    </row>
    <row r="46" spans="1:18" ht="13.5" thickBot="1">
      <c r="A46" s="39" t="s">
        <v>35</v>
      </c>
      <c r="B46" s="112">
        <v>4058</v>
      </c>
      <c r="C46" s="112">
        <v>3859229.1687954054</v>
      </c>
      <c r="D46" s="146">
        <v>2461</v>
      </c>
      <c r="E46" s="20"/>
      <c r="F46" s="77" t="s">
        <v>35</v>
      </c>
      <c r="G46" s="112">
        <v>4020</v>
      </c>
      <c r="H46" s="112">
        <v>3191560.7204742497</v>
      </c>
      <c r="I46" s="146">
        <v>2723</v>
      </c>
      <c r="K46" s="11" t="s">
        <v>35</v>
      </c>
      <c r="L46" s="113">
        <v>9.4527363184080393E-3</v>
      </c>
      <c r="M46" s="113">
        <v>0.20919810299643737</v>
      </c>
      <c r="N46" s="115">
        <v>-9.621740727139183E-2</v>
      </c>
    </row>
    <row r="47" spans="1:18" ht="13.5" thickBot="1">
      <c r="A47" s="39" t="s">
        <v>36</v>
      </c>
      <c r="B47" s="112">
        <v>11470</v>
      </c>
      <c r="C47" s="112">
        <v>13021724.448273493</v>
      </c>
      <c r="D47" s="146">
        <v>7921</v>
      </c>
      <c r="E47" s="20"/>
      <c r="F47" s="77" t="s">
        <v>36</v>
      </c>
      <c r="G47" s="112">
        <v>12049</v>
      </c>
      <c r="H47" s="112">
        <v>11397496.674698746</v>
      </c>
      <c r="I47" s="146">
        <v>9888</v>
      </c>
      <c r="K47" s="11" t="s">
        <v>36</v>
      </c>
      <c r="L47" s="113">
        <v>-4.8053780396713375E-2</v>
      </c>
      <c r="M47" s="113">
        <v>0.14250741368324893</v>
      </c>
      <c r="N47" s="115">
        <v>-0.19892799352750812</v>
      </c>
    </row>
    <row r="48" spans="1:18" ht="13.5" thickBot="1">
      <c r="A48" s="39" t="s">
        <v>37</v>
      </c>
      <c r="B48" s="112">
        <v>3503</v>
      </c>
      <c r="C48" s="112">
        <v>4332907.3657841124</v>
      </c>
      <c r="D48" s="146">
        <v>1829</v>
      </c>
      <c r="E48" s="20"/>
      <c r="F48" s="77" t="s">
        <v>37</v>
      </c>
      <c r="G48" s="112">
        <v>5253</v>
      </c>
      <c r="H48" s="112">
        <v>5980431.2222416867</v>
      </c>
      <c r="I48" s="146">
        <v>2921</v>
      </c>
      <c r="K48" s="11" t="s">
        <v>37</v>
      </c>
      <c r="L48" s="113">
        <v>-0.33314296592423376</v>
      </c>
      <c r="M48" s="113">
        <v>-0.27548579612960111</v>
      </c>
      <c r="N48" s="115">
        <v>-0.37384457377610403</v>
      </c>
    </row>
    <row r="49" spans="1:20" ht="13.5" thickBot="1">
      <c r="A49" s="39" t="s">
        <v>38</v>
      </c>
      <c r="B49" s="112">
        <v>5040</v>
      </c>
      <c r="C49" s="112">
        <v>4815109.1851990446</v>
      </c>
      <c r="D49" s="146">
        <v>3690</v>
      </c>
      <c r="E49" s="20"/>
      <c r="F49" s="77" t="s">
        <v>38</v>
      </c>
      <c r="G49" s="112">
        <v>5970</v>
      </c>
      <c r="H49" s="112">
        <v>4342054.5477790264</v>
      </c>
      <c r="I49" s="146">
        <v>5215</v>
      </c>
      <c r="K49" s="11" t="s">
        <v>38</v>
      </c>
      <c r="L49" s="113">
        <v>-0.15577889447236182</v>
      </c>
      <c r="M49" s="113">
        <v>0.10894718898959632</v>
      </c>
      <c r="N49" s="115">
        <v>-0.29242569511025884</v>
      </c>
    </row>
    <row r="50" spans="1:20" ht="13.5" thickBot="1">
      <c r="A50" s="39" t="s">
        <v>39</v>
      </c>
      <c r="B50" s="112">
        <v>2061</v>
      </c>
      <c r="C50" s="112">
        <v>3112381.9389134068</v>
      </c>
      <c r="D50" s="146">
        <v>1236</v>
      </c>
      <c r="E50" s="20"/>
      <c r="F50" s="77" t="s">
        <v>39</v>
      </c>
      <c r="G50" s="112">
        <v>2115</v>
      </c>
      <c r="H50" s="112">
        <v>2748035.9337600744</v>
      </c>
      <c r="I50" s="146">
        <v>1492</v>
      </c>
      <c r="K50" s="11" t="s">
        <v>39</v>
      </c>
      <c r="L50" s="113">
        <v>-2.5531914893617058E-2</v>
      </c>
      <c r="M50" s="113">
        <v>0.13258414880143365</v>
      </c>
      <c r="N50" s="115">
        <v>-0.17158176943699732</v>
      </c>
    </row>
    <row r="51" spans="1:20" ht="13.5" thickBot="1">
      <c r="A51" s="39" t="s">
        <v>40</v>
      </c>
      <c r="B51" s="112">
        <v>13674</v>
      </c>
      <c r="C51" s="112">
        <v>11713018.82538457</v>
      </c>
      <c r="D51" s="146">
        <v>9932</v>
      </c>
      <c r="E51" s="20"/>
      <c r="F51" s="77" t="s">
        <v>40</v>
      </c>
      <c r="G51" s="112">
        <v>12609</v>
      </c>
      <c r="H51" s="112">
        <v>10754256.078720756</v>
      </c>
      <c r="I51" s="146">
        <v>10090</v>
      </c>
      <c r="K51" s="11" t="s">
        <v>40</v>
      </c>
      <c r="L51" s="113">
        <v>8.4463478467761144E-2</v>
      </c>
      <c r="M51" s="113">
        <v>8.9151935721607067E-2</v>
      </c>
      <c r="N51" s="115">
        <v>-1.5659068384539121E-2</v>
      </c>
    </row>
    <row r="52" spans="1:20" ht="13.5" thickBot="1">
      <c r="A52" s="40" t="s">
        <v>41</v>
      </c>
      <c r="B52" s="147">
        <v>2896</v>
      </c>
      <c r="C52" s="147">
        <v>2548305.7609156822</v>
      </c>
      <c r="D52" s="148">
        <v>2172</v>
      </c>
      <c r="E52" s="20"/>
      <c r="F52" s="78" t="s">
        <v>41</v>
      </c>
      <c r="G52" s="147">
        <v>2848</v>
      </c>
      <c r="H52" s="147">
        <v>2403548.8052653279</v>
      </c>
      <c r="I52" s="148">
        <v>2230</v>
      </c>
      <c r="K52" s="12" t="s">
        <v>41</v>
      </c>
      <c r="L52" s="118">
        <v>1.6853932584269593E-2</v>
      </c>
      <c r="M52" s="118">
        <v>6.0226343369122803E-2</v>
      </c>
      <c r="N52" s="119">
        <v>-2.6008968609865457E-2</v>
      </c>
    </row>
    <row r="53" spans="1:20" ht="13.5" thickBot="1">
      <c r="B53" s="158"/>
      <c r="C53" s="158"/>
      <c r="D53" s="158"/>
      <c r="E53" s="20"/>
      <c r="F53" s="63"/>
      <c r="G53" s="70"/>
      <c r="H53" s="70"/>
      <c r="I53" s="70"/>
      <c r="L53" s="100"/>
      <c r="M53" s="100"/>
      <c r="N53" s="100"/>
    </row>
    <row r="54" spans="1:20" ht="13.5" thickBot="1">
      <c r="A54" s="84" t="s">
        <v>42</v>
      </c>
      <c r="B54" s="153">
        <v>161442</v>
      </c>
      <c r="C54" s="153">
        <v>230090051.13145089</v>
      </c>
      <c r="D54" s="153">
        <v>89310</v>
      </c>
      <c r="E54" s="20"/>
      <c r="F54" s="50" t="s">
        <v>42</v>
      </c>
      <c r="G54" s="51">
        <v>153061</v>
      </c>
      <c r="H54" s="51">
        <v>207643955.20260215</v>
      </c>
      <c r="I54" s="55">
        <v>93482</v>
      </c>
      <c r="K54" s="98" t="s">
        <v>42</v>
      </c>
      <c r="L54" s="99">
        <v>5.4755946975388881E-2</v>
      </c>
      <c r="M54" s="99">
        <v>0.10809896154669008</v>
      </c>
      <c r="N54" s="99">
        <v>-4.4628912517917896E-2</v>
      </c>
      <c r="O54" s="6"/>
      <c r="P54" s="6"/>
      <c r="Q54" s="6"/>
      <c r="R54" s="6"/>
      <c r="S54" s="6"/>
      <c r="T54" s="6"/>
    </row>
    <row r="55" spans="1:20" ht="13.5" thickBot="1">
      <c r="A55" s="38" t="s">
        <v>43</v>
      </c>
      <c r="B55" s="112">
        <v>124277</v>
      </c>
      <c r="C55" s="112">
        <v>173019849.92224646</v>
      </c>
      <c r="D55" s="146">
        <v>69213</v>
      </c>
      <c r="E55" s="20"/>
      <c r="F55" s="73" t="s">
        <v>43</v>
      </c>
      <c r="G55" s="57">
        <v>116507</v>
      </c>
      <c r="H55" s="57">
        <v>163436053.4493171</v>
      </c>
      <c r="I55" s="58">
        <v>69432</v>
      </c>
      <c r="K55" s="10" t="s">
        <v>43</v>
      </c>
      <c r="L55" s="102">
        <v>6.6691271769078186E-2</v>
      </c>
      <c r="M55" s="102">
        <v>5.86394266788961E-2</v>
      </c>
      <c r="N55" s="103">
        <v>-3.1541652264085451E-3</v>
      </c>
      <c r="R55" s="6"/>
      <c r="S55" s="6"/>
      <c r="T55" s="6"/>
    </row>
    <row r="56" spans="1:20" ht="13.5" thickBot="1">
      <c r="A56" s="39" t="s">
        <v>44</v>
      </c>
      <c r="B56" s="112">
        <v>9099</v>
      </c>
      <c r="C56" s="112">
        <v>13238888.480022155</v>
      </c>
      <c r="D56" s="146">
        <v>5337</v>
      </c>
      <c r="E56" s="20"/>
      <c r="F56" s="68" t="s">
        <v>44</v>
      </c>
      <c r="G56" s="79">
        <v>10384</v>
      </c>
      <c r="H56" s="79">
        <v>11195811.626725819</v>
      </c>
      <c r="I56" s="80">
        <v>7662</v>
      </c>
      <c r="K56" s="11" t="s">
        <v>44</v>
      </c>
      <c r="L56" s="102">
        <v>-0.12374807395993837</v>
      </c>
      <c r="M56" s="102">
        <v>0.18248581893064841</v>
      </c>
      <c r="N56" s="103">
        <v>-0.30344557556773688</v>
      </c>
      <c r="R56" s="6"/>
      <c r="S56" s="6"/>
      <c r="T56" s="6"/>
    </row>
    <row r="57" spans="1:20" ht="13.5" thickBot="1">
      <c r="A57" s="39" t="s">
        <v>45</v>
      </c>
      <c r="B57" s="112">
        <v>6111</v>
      </c>
      <c r="C57" s="112">
        <v>16192146.436468981</v>
      </c>
      <c r="D57" s="146">
        <v>2746</v>
      </c>
      <c r="E57" s="20"/>
      <c r="F57" s="68" t="s">
        <v>45</v>
      </c>
      <c r="G57" s="79">
        <v>5091</v>
      </c>
      <c r="H57" s="79">
        <v>6828111.1829643976</v>
      </c>
      <c r="I57" s="80">
        <v>2556</v>
      </c>
      <c r="K57" s="11" t="s">
        <v>45</v>
      </c>
      <c r="L57" s="102">
        <v>0.20035356511490865</v>
      </c>
      <c r="M57" s="102">
        <v>1.3713946657557536</v>
      </c>
      <c r="N57" s="103">
        <v>7.4334898278560324E-2</v>
      </c>
      <c r="R57" s="6"/>
      <c r="S57" s="6"/>
      <c r="T57" s="6"/>
    </row>
    <row r="58" spans="1:20" ht="13.5" thickBot="1">
      <c r="A58" s="40" t="s">
        <v>46</v>
      </c>
      <c r="B58" s="147">
        <v>21955</v>
      </c>
      <c r="C58" s="147">
        <v>27639166.292713299</v>
      </c>
      <c r="D58" s="148">
        <v>12014</v>
      </c>
      <c r="E58" s="20"/>
      <c r="F58" s="69" t="s">
        <v>46</v>
      </c>
      <c r="G58" s="74">
        <v>21079</v>
      </c>
      <c r="H58" s="74">
        <v>26183978.943594843</v>
      </c>
      <c r="I58" s="75">
        <v>13832</v>
      </c>
      <c r="K58" s="12" t="s">
        <v>46</v>
      </c>
      <c r="L58" s="104">
        <v>4.1557948669291633E-2</v>
      </c>
      <c r="M58" s="104">
        <v>5.5575485767583199E-2</v>
      </c>
      <c r="N58" s="105">
        <v>-0.1314343551185656</v>
      </c>
    </row>
    <row r="59" spans="1:20" ht="13.5" thickBot="1">
      <c r="B59" s="158"/>
      <c r="C59" s="158"/>
      <c r="D59" s="158"/>
      <c r="E59" s="20"/>
      <c r="F59" s="63"/>
      <c r="G59" s="70"/>
      <c r="H59" s="70"/>
      <c r="I59" s="70"/>
      <c r="L59" s="100"/>
      <c r="M59" s="100"/>
      <c r="N59" s="100"/>
    </row>
    <row r="60" spans="1:20" ht="13.5" thickBot="1">
      <c r="A60" s="84" t="s">
        <v>47</v>
      </c>
      <c r="B60" s="153">
        <v>112534</v>
      </c>
      <c r="C60" s="153">
        <v>96752768.20911634</v>
      </c>
      <c r="D60" s="153">
        <v>81797</v>
      </c>
      <c r="E60" s="20"/>
      <c r="F60" s="50" t="s">
        <v>47</v>
      </c>
      <c r="G60" s="51">
        <v>93359</v>
      </c>
      <c r="H60" s="51">
        <v>76676361.864219978</v>
      </c>
      <c r="I60" s="55">
        <v>70380</v>
      </c>
      <c r="K60" s="98" t="s">
        <v>47</v>
      </c>
      <c r="L60" s="99">
        <v>0.20538994633618612</v>
      </c>
      <c r="M60" s="99">
        <v>0.26183305854349292</v>
      </c>
      <c r="N60" s="99">
        <v>0.16221938050582563</v>
      </c>
      <c r="O60" s="6"/>
      <c r="P60" s="6"/>
      <c r="Q60" s="6"/>
      <c r="R60" s="6"/>
    </row>
    <row r="61" spans="1:20" ht="13.5" thickBot="1">
      <c r="A61" s="38" t="s">
        <v>48</v>
      </c>
      <c r="B61" s="112">
        <v>15164</v>
      </c>
      <c r="C61" s="112">
        <v>14363534.831724849</v>
      </c>
      <c r="D61" s="146">
        <v>9674</v>
      </c>
      <c r="E61" s="20"/>
      <c r="F61" s="73" t="s">
        <v>48</v>
      </c>
      <c r="G61" s="57">
        <v>14263</v>
      </c>
      <c r="H61" s="57">
        <v>11347591.740502438</v>
      </c>
      <c r="I61" s="58">
        <v>10156</v>
      </c>
      <c r="K61" s="10" t="s">
        <v>48</v>
      </c>
      <c r="L61" s="102">
        <v>6.3170441001191957E-2</v>
      </c>
      <c r="M61" s="102">
        <v>0.26577825147319523</v>
      </c>
      <c r="N61" s="103">
        <v>-4.7459629775502221E-2</v>
      </c>
    </row>
    <row r="62" spans="1:20" ht="13.5" thickBot="1">
      <c r="A62" s="39" t="s">
        <v>49</v>
      </c>
      <c r="B62" s="112">
        <v>9685</v>
      </c>
      <c r="C62" s="112">
        <v>13231473.947950184</v>
      </c>
      <c r="D62" s="146">
        <v>4347</v>
      </c>
      <c r="E62" s="20"/>
      <c r="F62" s="68" t="s">
        <v>49</v>
      </c>
      <c r="G62" s="79">
        <v>10030</v>
      </c>
      <c r="H62" s="79">
        <v>13444292.619640838</v>
      </c>
      <c r="I62" s="80">
        <v>3425</v>
      </c>
      <c r="K62" s="11" t="s">
        <v>49</v>
      </c>
      <c r="L62" s="102">
        <v>-3.4396809571286102E-2</v>
      </c>
      <c r="M62" s="102">
        <v>-1.5829666737522952E-2</v>
      </c>
      <c r="N62" s="103">
        <v>0.26919708029197076</v>
      </c>
    </row>
    <row r="63" spans="1:20" ht="13.5" thickBot="1">
      <c r="A63" s="40" t="s">
        <v>50</v>
      </c>
      <c r="B63" s="147">
        <v>87685</v>
      </c>
      <c r="C63" s="147">
        <v>69157759.429441303</v>
      </c>
      <c r="D63" s="148">
        <v>67776</v>
      </c>
      <c r="E63" s="20"/>
      <c r="F63" s="69" t="s">
        <v>50</v>
      </c>
      <c r="G63" s="74">
        <v>69066</v>
      </c>
      <c r="H63" s="74">
        <v>51884477.504076704</v>
      </c>
      <c r="I63" s="75">
        <v>56799</v>
      </c>
      <c r="K63" s="12" t="s">
        <v>50</v>
      </c>
      <c r="L63" s="104">
        <v>0.2695827179799033</v>
      </c>
      <c r="M63" s="104">
        <v>0.33291810491890161</v>
      </c>
      <c r="N63" s="105">
        <v>0.19326044472613946</v>
      </c>
    </row>
    <row r="64" spans="1:20" ht="13.5" thickBot="1">
      <c r="B64" s="158"/>
      <c r="C64" s="158"/>
      <c r="D64" s="158"/>
      <c r="E64" s="20"/>
      <c r="F64" s="63"/>
      <c r="G64" s="70"/>
      <c r="H64" s="70"/>
      <c r="I64" s="70"/>
      <c r="L64" s="100"/>
      <c r="M64" s="100"/>
      <c r="N64" s="100"/>
    </row>
    <row r="65" spans="1:18" ht="13.5" thickBot="1">
      <c r="A65" s="84" t="s">
        <v>51</v>
      </c>
      <c r="B65" s="153">
        <v>8021</v>
      </c>
      <c r="C65" s="153">
        <v>10500010.469556663</v>
      </c>
      <c r="D65" s="153">
        <v>3090</v>
      </c>
      <c r="E65" s="20"/>
      <c r="F65" s="50" t="s">
        <v>51</v>
      </c>
      <c r="G65" s="51">
        <v>9091</v>
      </c>
      <c r="H65" s="51">
        <v>11841108.658651326</v>
      </c>
      <c r="I65" s="55">
        <v>3538</v>
      </c>
      <c r="K65" s="98" t="s">
        <v>51</v>
      </c>
      <c r="L65" s="99">
        <v>-0.11769882301176993</v>
      </c>
      <c r="M65" s="99">
        <v>-0.11325782304301657</v>
      </c>
      <c r="N65" s="99">
        <v>-0.12662521198417187</v>
      </c>
      <c r="O65" s="6"/>
      <c r="P65" s="6"/>
      <c r="Q65" s="6"/>
      <c r="R65" s="6"/>
    </row>
    <row r="66" spans="1:18" ht="13.5" thickBot="1">
      <c r="A66" s="38" t="s">
        <v>52</v>
      </c>
      <c r="B66" s="112">
        <v>5998</v>
      </c>
      <c r="C66" s="112">
        <v>7828835.1679551695</v>
      </c>
      <c r="D66" s="146">
        <v>1904</v>
      </c>
      <c r="E66" s="20"/>
      <c r="F66" s="73" t="s">
        <v>52</v>
      </c>
      <c r="G66" s="57">
        <v>6768</v>
      </c>
      <c r="H66" s="57">
        <v>8398995.5760536697</v>
      </c>
      <c r="I66" s="58">
        <v>2250</v>
      </c>
      <c r="K66" s="10" t="s">
        <v>52</v>
      </c>
      <c r="L66" s="102">
        <v>-0.11377068557919623</v>
      </c>
      <c r="M66" s="102">
        <v>-6.7884356282325142E-2</v>
      </c>
      <c r="N66" s="103">
        <v>-0.15377777777777779</v>
      </c>
    </row>
    <row r="67" spans="1:18" ht="13.5" thickBot="1">
      <c r="A67" s="40" t="s">
        <v>53</v>
      </c>
      <c r="B67" s="147">
        <v>2023</v>
      </c>
      <c r="C67" s="147">
        <v>2671175.3016014937</v>
      </c>
      <c r="D67" s="148">
        <v>1186</v>
      </c>
      <c r="E67" s="20"/>
      <c r="F67" s="69" t="s">
        <v>53</v>
      </c>
      <c r="G67" s="74">
        <v>2323</v>
      </c>
      <c r="H67" s="74">
        <v>3442113.0825976562</v>
      </c>
      <c r="I67" s="75">
        <v>1288</v>
      </c>
      <c r="K67" s="12" t="s">
        <v>53</v>
      </c>
      <c r="L67" s="104">
        <v>-0.12914334911752046</v>
      </c>
      <c r="M67" s="104">
        <v>-0.22397224103234847</v>
      </c>
      <c r="N67" s="105">
        <v>-7.9192546583850887E-2</v>
      </c>
    </row>
    <row r="68" spans="1:18" ht="13.5" thickBot="1">
      <c r="B68" s="158"/>
      <c r="C68" s="158"/>
      <c r="D68" s="158"/>
      <c r="E68" s="20"/>
      <c r="F68" s="63"/>
      <c r="G68" s="70"/>
      <c r="H68" s="70"/>
      <c r="I68" s="70"/>
      <c r="L68" s="100"/>
      <c r="M68" s="100"/>
      <c r="N68" s="100"/>
    </row>
    <row r="69" spans="1:18" ht="13.5" thickBot="1">
      <c r="A69" s="84" t="s">
        <v>54</v>
      </c>
      <c r="B69" s="153">
        <v>37500</v>
      </c>
      <c r="C69" s="153">
        <v>33645931.342268303</v>
      </c>
      <c r="D69" s="153">
        <v>25845</v>
      </c>
      <c r="E69" s="20"/>
      <c r="F69" s="50" t="s">
        <v>54</v>
      </c>
      <c r="G69" s="51">
        <v>41413</v>
      </c>
      <c r="H69" s="51">
        <v>36768696.04306826</v>
      </c>
      <c r="I69" s="55">
        <v>31542</v>
      </c>
      <c r="K69" s="98" t="s">
        <v>54</v>
      </c>
      <c r="L69" s="99">
        <v>-9.4487238306811827E-2</v>
      </c>
      <c r="M69" s="99">
        <v>-8.492998220938186E-2</v>
      </c>
      <c r="N69" s="99">
        <v>-0.18061632109568193</v>
      </c>
      <c r="O69" s="6"/>
      <c r="P69" s="6"/>
      <c r="Q69" s="6"/>
      <c r="R69" s="6"/>
    </row>
    <row r="70" spans="1:18" ht="13.5" thickBot="1">
      <c r="A70" s="38" t="s">
        <v>55</v>
      </c>
      <c r="B70" s="112">
        <v>14677</v>
      </c>
      <c r="C70" s="112">
        <v>11657400.146619886</v>
      </c>
      <c r="D70" s="146">
        <v>10282</v>
      </c>
      <c r="E70" s="20"/>
      <c r="F70" s="73" t="s">
        <v>55</v>
      </c>
      <c r="G70" s="57">
        <v>15062</v>
      </c>
      <c r="H70" s="57">
        <v>11945493.407397274</v>
      </c>
      <c r="I70" s="58">
        <v>11125</v>
      </c>
      <c r="K70" s="10" t="s">
        <v>55</v>
      </c>
      <c r="L70" s="102">
        <v>-2.5561014473509447E-2</v>
      </c>
      <c r="M70" s="102">
        <v>-2.4117317799446036E-2</v>
      </c>
      <c r="N70" s="103">
        <v>-7.5775280898876418E-2</v>
      </c>
    </row>
    <row r="71" spans="1:18" ht="13.5" thickBot="1">
      <c r="A71" s="39" t="s">
        <v>56</v>
      </c>
      <c r="B71" s="112">
        <v>2995</v>
      </c>
      <c r="C71" s="112">
        <v>2612786.5470050559</v>
      </c>
      <c r="D71" s="146">
        <v>1877</v>
      </c>
      <c r="E71" s="20"/>
      <c r="F71" s="68" t="s">
        <v>56</v>
      </c>
      <c r="G71" s="79">
        <v>3041</v>
      </c>
      <c r="H71" s="79">
        <v>2208673.6714332248</v>
      </c>
      <c r="I71" s="80">
        <v>2360</v>
      </c>
      <c r="K71" s="11" t="s">
        <v>56</v>
      </c>
      <c r="L71" s="102">
        <v>-1.5126603091088486E-2</v>
      </c>
      <c r="M71" s="102">
        <v>0.1829663117728022</v>
      </c>
      <c r="N71" s="103">
        <v>-0.20466101694915251</v>
      </c>
    </row>
    <row r="72" spans="1:18" ht="13.5" thickBot="1">
      <c r="A72" s="39" t="s">
        <v>57</v>
      </c>
      <c r="B72" s="112">
        <v>2515</v>
      </c>
      <c r="C72" s="112">
        <v>2350697.1258781212</v>
      </c>
      <c r="D72" s="146">
        <v>1584</v>
      </c>
      <c r="E72" s="20"/>
      <c r="F72" s="68" t="s">
        <v>57</v>
      </c>
      <c r="G72" s="79">
        <v>3624</v>
      </c>
      <c r="H72" s="79">
        <v>3235901.513724999</v>
      </c>
      <c r="I72" s="80">
        <v>2893</v>
      </c>
      <c r="K72" s="11" t="s">
        <v>57</v>
      </c>
      <c r="L72" s="102">
        <v>-0.30601545253863138</v>
      </c>
      <c r="M72" s="102">
        <v>-0.2735572711630142</v>
      </c>
      <c r="N72" s="103">
        <v>-0.45247148288973382</v>
      </c>
    </row>
    <row r="73" spans="1:18" ht="13.5" thickBot="1">
      <c r="A73" s="40" t="s">
        <v>58</v>
      </c>
      <c r="B73" s="147">
        <v>17313</v>
      </c>
      <c r="C73" s="147">
        <v>17025047.522765242</v>
      </c>
      <c r="D73" s="148">
        <v>12102</v>
      </c>
      <c r="E73" s="20"/>
      <c r="F73" s="69" t="s">
        <v>58</v>
      </c>
      <c r="G73" s="74">
        <v>19686</v>
      </c>
      <c r="H73" s="74">
        <v>19378627.450512759</v>
      </c>
      <c r="I73" s="75">
        <v>15164</v>
      </c>
      <c r="K73" s="12" t="s">
        <v>58</v>
      </c>
      <c r="L73" s="104">
        <v>-0.12054251752514478</v>
      </c>
      <c r="M73" s="104">
        <v>-0.12145235434025758</v>
      </c>
      <c r="N73" s="105">
        <v>-0.2019256132946452</v>
      </c>
    </row>
    <row r="74" spans="1:18" ht="13.5" thickBot="1">
      <c r="B74" s="158"/>
      <c r="C74" s="158"/>
      <c r="D74" s="158"/>
      <c r="E74" s="20"/>
      <c r="F74" s="63"/>
      <c r="G74" s="70"/>
      <c r="H74" s="70"/>
      <c r="I74" s="70"/>
      <c r="L74" s="100"/>
      <c r="M74" s="100"/>
      <c r="N74" s="100"/>
    </row>
    <row r="75" spans="1:18" ht="13.5" thickBot="1">
      <c r="A75" s="84" t="s">
        <v>59</v>
      </c>
      <c r="B75" s="153">
        <v>135612</v>
      </c>
      <c r="C75" s="153">
        <v>166033719.02504385</v>
      </c>
      <c r="D75" s="153">
        <v>79778</v>
      </c>
      <c r="E75" s="20"/>
      <c r="F75" s="50" t="s">
        <v>59</v>
      </c>
      <c r="G75" s="51">
        <v>126682</v>
      </c>
      <c r="H75" s="51">
        <v>142765836.31545371</v>
      </c>
      <c r="I75" s="55">
        <v>79831</v>
      </c>
      <c r="K75" s="98" t="s">
        <v>59</v>
      </c>
      <c r="L75" s="99">
        <v>7.0491466822437232E-2</v>
      </c>
      <c r="M75" s="99">
        <v>0.16297934653062018</v>
      </c>
      <c r="N75" s="99">
        <v>-6.639024940185978E-4</v>
      </c>
      <c r="O75" s="6"/>
      <c r="P75" s="6"/>
      <c r="Q75" s="6"/>
      <c r="R75" s="6"/>
    </row>
    <row r="76" spans="1:18" ht="13.5" thickBot="1">
      <c r="A76" s="92" t="s">
        <v>60</v>
      </c>
      <c r="B76" s="147">
        <v>135612</v>
      </c>
      <c r="C76" s="147">
        <v>166033719.02504385</v>
      </c>
      <c r="D76" s="148">
        <v>79778</v>
      </c>
      <c r="E76" s="20"/>
      <c r="F76" s="72" t="s">
        <v>60</v>
      </c>
      <c r="G76" s="61">
        <v>126682</v>
      </c>
      <c r="H76" s="61">
        <v>142765836.31545371</v>
      </c>
      <c r="I76" s="62">
        <v>79831</v>
      </c>
      <c r="K76" s="14" t="s">
        <v>60</v>
      </c>
      <c r="L76" s="104">
        <v>7.0491466822437232E-2</v>
      </c>
      <c r="M76" s="104">
        <v>0.16297934653062018</v>
      </c>
      <c r="N76" s="105">
        <v>-6.639024940185978E-4</v>
      </c>
    </row>
    <row r="77" spans="1:18" ht="13.5" thickBot="1">
      <c r="B77" s="158"/>
      <c r="C77" s="158"/>
      <c r="D77" s="158"/>
      <c r="E77" s="20"/>
      <c r="F77" s="63"/>
      <c r="G77" s="70"/>
      <c r="H77" s="70"/>
      <c r="I77" s="70"/>
      <c r="L77" s="100"/>
      <c r="M77" s="100"/>
      <c r="N77" s="100"/>
    </row>
    <row r="78" spans="1:18" ht="13.5" thickBot="1">
      <c r="A78" s="84" t="s">
        <v>61</v>
      </c>
      <c r="B78" s="153">
        <v>75344</v>
      </c>
      <c r="C78" s="153">
        <v>63768477.419215515</v>
      </c>
      <c r="D78" s="153">
        <v>41101</v>
      </c>
      <c r="E78" s="20"/>
      <c r="F78" s="50" t="s">
        <v>61</v>
      </c>
      <c r="G78" s="51">
        <v>62293</v>
      </c>
      <c r="H78" s="51">
        <v>52287465.716624968</v>
      </c>
      <c r="I78" s="55">
        <v>37030</v>
      </c>
      <c r="K78" s="98" t="s">
        <v>61</v>
      </c>
      <c r="L78" s="99">
        <v>0.20950989677812926</v>
      </c>
      <c r="M78" s="99">
        <v>0.21957483586625859</v>
      </c>
      <c r="N78" s="99">
        <v>0.10993788819875783</v>
      </c>
      <c r="O78" s="6"/>
      <c r="P78" s="6"/>
      <c r="Q78" s="6"/>
      <c r="R78" s="6"/>
    </row>
    <row r="79" spans="1:18" ht="13.5" thickBot="1">
      <c r="A79" s="92" t="s">
        <v>62</v>
      </c>
      <c r="B79" s="147">
        <v>75344</v>
      </c>
      <c r="C79" s="147">
        <v>63768477.419215515</v>
      </c>
      <c r="D79" s="148">
        <v>41101</v>
      </c>
      <c r="E79" s="20"/>
      <c r="F79" s="72" t="s">
        <v>62</v>
      </c>
      <c r="G79" s="61">
        <v>62293</v>
      </c>
      <c r="H79" s="61">
        <v>52287465.716624968</v>
      </c>
      <c r="I79" s="62">
        <v>37030</v>
      </c>
      <c r="K79" s="14" t="s">
        <v>62</v>
      </c>
      <c r="L79" s="104">
        <v>0.20950989677812926</v>
      </c>
      <c r="M79" s="104">
        <v>0.21957483586625859</v>
      </c>
      <c r="N79" s="105">
        <v>0.10993788819875783</v>
      </c>
    </row>
    <row r="80" spans="1:18" ht="13.5" thickBot="1">
      <c r="B80" s="158"/>
      <c r="C80" s="158"/>
      <c r="D80" s="158"/>
      <c r="E80" s="20"/>
      <c r="F80" s="63"/>
      <c r="G80" s="70"/>
      <c r="H80" s="70"/>
      <c r="I80" s="70"/>
      <c r="L80" s="100"/>
      <c r="M80" s="100"/>
      <c r="N80" s="100"/>
    </row>
    <row r="81" spans="1:18" ht="13.5" thickBot="1">
      <c r="A81" s="84" t="s">
        <v>63</v>
      </c>
      <c r="B81" s="153">
        <v>25299</v>
      </c>
      <c r="C81" s="153">
        <v>30795118.613016471</v>
      </c>
      <c r="D81" s="153">
        <v>16665</v>
      </c>
      <c r="E81" s="20"/>
      <c r="F81" s="50" t="s">
        <v>63</v>
      </c>
      <c r="G81" s="51">
        <v>21805</v>
      </c>
      <c r="H81" s="51">
        <v>24143456.831938393</v>
      </c>
      <c r="I81" s="55">
        <v>16951</v>
      </c>
      <c r="K81" s="98" t="s">
        <v>63</v>
      </c>
      <c r="L81" s="99">
        <v>0.16023847741343733</v>
      </c>
      <c r="M81" s="99">
        <v>0.27550577481012861</v>
      </c>
      <c r="N81" s="99">
        <v>-1.6872160934458091E-2</v>
      </c>
      <c r="O81" s="6"/>
      <c r="P81" s="6"/>
      <c r="Q81" s="6"/>
      <c r="R81" s="6"/>
    </row>
    <row r="82" spans="1:18" ht="13.5" thickBot="1">
      <c r="A82" s="92" t="s">
        <v>64</v>
      </c>
      <c r="B82" s="147">
        <v>25299</v>
      </c>
      <c r="C82" s="147">
        <v>30795118.613016471</v>
      </c>
      <c r="D82" s="148">
        <v>16665</v>
      </c>
      <c r="E82" s="20"/>
      <c r="F82" s="72" t="s">
        <v>64</v>
      </c>
      <c r="G82" s="61">
        <v>21805</v>
      </c>
      <c r="H82" s="61">
        <v>24143456.831938393</v>
      </c>
      <c r="I82" s="62">
        <v>16951</v>
      </c>
      <c r="K82" s="14" t="s">
        <v>64</v>
      </c>
      <c r="L82" s="104">
        <v>0.16023847741343733</v>
      </c>
      <c r="M82" s="104">
        <v>0.27550577481012861</v>
      </c>
      <c r="N82" s="105">
        <v>-1.6872160934458091E-2</v>
      </c>
    </row>
    <row r="83" spans="1:18" ht="13.5" thickBot="1">
      <c r="B83" s="158"/>
      <c r="C83" s="158"/>
      <c r="D83" s="158"/>
      <c r="E83" s="20"/>
      <c r="F83" s="63"/>
      <c r="G83" s="70"/>
      <c r="H83" s="70"/>
      <c r="I83" s="70"/>
      <c r="L83" s="100"/>
      <c r="M83" s="100"/>
      <c r="N83" s="100"/>
    </row>
    <row r="84" spans="1:18" ht="13.5" thickBot="1">
      <c r="A84" s="84" t="s">
        <v>65</v>
      </c>
      <c r="B84" s="153">
        <v>33515</v>
      </c>
      <c r="C84" s="153">
        <v>41959731.311958954</v>
      </c>
      <c r="D84" s="153">
        <v>23254</v>
      </c>
      <c r="E84" s="20"/>
      <c r="F84" s="50" t="s">
        <v>65</v>
      </c>
      <c r="G84" s="51">
        <v>33256</v>
      </c>
      <c r="H84" s="51">
        <v>37827354.582739823</v>
      </c>
      <c r="I84" s="55">
        <v>25737</v>
      </c>
      <c r="K84" s="98" t="s">
        <v>65</v>
      </c>
      <c r="L84" s="99">
        <v>7.7880683184989863E-3</v>
      </c>
      <c r="M84" s="99">
        <v>0.1092430801678288</v>
      </c>
      <c r="N84" s="99">
        <v>-9.6475890740956638E-2</v>
      </c>
      <c r="O84" s="6"/>
      <c r="P84" s="6"/>
      <c r="Q84" s="6"/>
      <c r="R84" s="6"/>
    </row>
    <row r="85" spans="1:18" ht="13.5" thickBot="1">
      <c r="A85" s="38" t="s">
        <v>66</v>
      </c>
      <c r="B85" s="112">
        <v>10185</v>
      </c>
      <c r="C85" s="112">
        <v>11495290.425179973</v>
      </c>
      <c r="D85" s="146">
        <v>7076</v>
      </c>
      <c r="E85" s="20"/>
      <c r="F85" s="73" t="s">
        <v>66</v>
      </c>
      <c r="G85" s="57">
        <v>9698</v>
      </c>
      <c r="H85" s="57">
        <v>9297854.5159484912</v>
      </c>
      <c r="I85" s="58">
        <v>7617</v>
      </c>
      <c r="K85" s="10" t="s">
        <v>66</v>
      </c>
      <c r="L85" s="102">
        <v>5.0216539492679013E-2</v>
      </c>
      <c r="M85" s="102">
        <v>0.23633795360663568</v>
      </c>
      <c r="N85" s="103">
        <v>-7.1025338059603538E-2</v>
      </c>
    </row>
    <row r="86" spans="1:18" ht="13.5" thickBot="1">
      <c r="A86" s="39" t="s">
        <v>67</v>
      </c>
      <c r="B86" s="112">
        <v>6599</v>
      </c>
      <c r="C86" s="112">
        <v>8286347.4445512202</v>
      </c>
      <c r="D86" s="146">
        <v>4773</v>
      </c>
      <c r="E86" s="20"/>
      <c r="F86" s="68" t="s">
        <v>67</v>
      </c>
      <c r="G86" s="79">
        <v>5672</v>
      </c>
      <c r="H86" s="79">
        <v>7027615.499208089</v>
      </c>
      <c r="I86" s="80">
        <v>4355</v>
      </c>
      <c r="K86" s="11" t="s">
        <v>67</v>
      </c>
      <c r="L86" s="102">
        <v>0.16343441466854736</v>
      </c>
      <c r="M86" s="102">
        <v>0.17911223877928051</v>
      </c>
      <c r="N86" s="103">
        <v>9.5981630309988519E-2</v>
      </c>
    </row>
    <row r="87" spans="1:18" ht="13.5" thickBot="1">
      <c r="A87" s="40" t="s">
        <v>68</v>
      </c>
      <c r="B87" s="147">
        <v>16731</v>
      </c>
      <c r="C87" s="147">
        <v>22178093.442227755</v>
      </c>
      <c r="D87" s="148">
        <v>11405</v>
      </c>
      <c r="E87" s="20"/>
      <c r="F87" s="69" t="s">
        <v>68</v>
      </c>
      <c r="G87" s="74">
        <v>17886</v>
      </c>
      <c r="H87" s="74">
        <v>21501884.567583241</v>
      </c>
      <c r="I87" s="75">
        <v>13765</v>
      </c>
      <c r="K87" s="12" t="s">
        <v>68</v>
      </c>
      <c r="L87" s="104">
        <v>-6.4575645756457578E-2</v>
      </c>
      <c r="M87" s="104">
        <v>3.1448818940456258E-2</v>
      </c>
      <c r="N87" s="105">
        <v>-0.17144932800581181</v>
      </c>
    </row>
    <row r="88" spans="1:18" ht="13.5" thickBot="1">
      <c r="B88" s="158"/>
      <c r="C88" s="158"/>
      <c r="D88" s="158"/>
      <c r="E88" s="20"/>
      <c r="F88" s="63"/>
      <c r="G88" s="70"/>
      <c r="H88" s="70"/>
      <c r="I88" s="70"/>
      <c r="L88" s="100"/>
      <c r="M88" s="100"/>
      <c r="N88" s="100"/>
    </row>
    <row r="89" spans="1:18" ht="13.5" thickBot="1">
      <c r="A89" s="90" t="s">
        <v>69</v>
      </c>
      <c r="B89" s="153">
        <v>6043</v>
      </c>
      <c r="C89" s="153">
        <v>6826252.1293403171</v>
      </c>
      <c r="D89" s="153">
        <v>4164</v>
      </c>
      <c r="E89" s="20"/>
      <c r="F89" s="54" t="s">
        <v>69</v>
      </c>
      <c r="G89" s="51">
        <v>6102</v>
      </c>
      <c r="H89" s="51">
        <v>6217684.7717928104</v>
      </c>
      <c r="I89" s="55">
        <v>4777</v>
      </c>
      <c r="K89" s="101" t="s">
        <v>69</v>
      </c>
      <c r="L89" s="99">
        <v>-9.6689609963945822E-3</v>
      </c>
      <c r="M89" s="99">
        <v>9.7876843211533782E-2</v>
      </c>
      <c r="N89" s="99">
        <v>-0.1283232154071593</v>
      </c>
      <c r="O89" s="6"/>
      <c r="P89" s="6"/>
      <c r="Q89" s="6"/>
      <c r="R89" s="6"/>
    </row>
    <row r="90" spans="1:18" ht="13.5" thickBot="1">
      <c r="A90" s="91" t="s">
        <v>70</v>
      </c>
      <c r="B90" s="147">
        <v>6043</v>
      </c>
      <c r="C90" s="147">
        <v>6826252.1293403171</v>
      </c>
      <c r="D90" s="148">
        <v>4164</v>
      </c>
      <c r="E90" s="20"/>
      <c r="F90" s="71" t="s">
        <v>70</v>
      </c>
      <c r="G90" s="61">
        <v>6102</v>
      </c>
      <c r="H90" s="61">
        <v>6217684.7717928104</v>
      </c>
      <c r="I90" s="62">
        <v>4777</v>
      </c>
      <c r="K90" s="13" t="s">
        <v>70</v>
      </c>
      <c r="L90" s="104">
        <v>-9.6689609963945822E-3</v>
      </c>
      <c r="M90" s="104">
        <v>9.7876843211533782E-2</v>
      </c>
      <c r="N90" s="105">
        <v>-0.1283232154071593</v>
      </c>
    </row>
    <row r="91" spans="1:18" ht="13.5" thickBot="1">
      <c r="B91" s="37"/>
      <c r="C91" s="37"/>
      <c r="D91" s="37"/>
      <c r="E91" s="20"/>
      <c r="F91" s="63"/>
      <c r="G91" s="70"/>
      <c r="H91" s="70"/>
      <c r="I91" s="70"/>
      <c r="L91" s="159"/>
      <c r="M91" s="159"/>
      <c r="N91" s="159"/>
    </row>
    <row r="92" spans="1:18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25" right="0.25" top="0.75" bottom="0.75" header="0.3" footer="0.3"/>
  <pageSetup paperSize="9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92"/>
  <sheetViews>
    <sheetView workbookViewId="0">
      <selection activeCell="B3" sqref="B3"/>
    </sheetView>
  </sheetViews>
  <sheetFormatPr baseColWidth="10" defaultRowHeight="1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>
      <c r="A1" s="22" t="s">
        <v>73</v>
      </c>
      <c r="B1" s="23" t="s">
        <v>75</v>
      </c>
      <c r="C1" s="25"/>
      <c r="D1" s="25"/>
    </row>
    <row r="2" spans="1:9">
      <c r="A2" s="25" t="s">
        <v>90</v>
      </c>
      <c r="B2" s="26">
        <v>2022</v>
      </c>
      <c r="C2" s="25"/>
      <c r="D2" s="25"/>
    </row>
    <row r="3" spans="1:9" ht="16.5" thickBot="1">
      <c r="A3" s="81"/>
      <c r="B3" s="24"/>
      <c r="C3" s="24"/>
      <c r="D3" s="24"/>
    </row>
    <row r="4" spans="1:9" ht="15.75" thickBot="1">
      <c r="A4" s="27"/>
      <c r="B4" s="95" t="s">
        <v>72</v>
      </c>
      <c r="C4" s="82" t="s">
        <v>0</v>
      </c>
      <c r="D4" s="83" t="s">
        <v>3</v>
      </c>
    </row>
    <row r="5" spans="1:9" ht="15.75" thickBot="1">
      <c r="A5" s="27"/>
      <c r="B5" s="27"/>
      <c r="C5" s="28"/>
      <c r="D5" s="27"/>
    </row>
    <row r="6" spans="1:9" ht="15.75" thickBot="1">
      <c r="A6" s="84" t="s">
        <v>1</v>
      </c>
      <c r="B6" s="85">
        <f t="shared" ref="B6" si="0">+B8+B18+B23+B26+B29+B33+B36+B43+B54+B60+B65+B69+B75+B78+B81+B84+B89+B92</f>
        <v>0</v>
      </c>
      <c r="C6" s="85">
        <f>+C8+C18+C23+C26+C29+C33+C36+C43+C54+C60+C65+C69+C75+C78+C81+C84+C89+C92</f>
        <v>0</v>
      </c>
      <c r="D6" s="85">
        <f>+D8+D18+D23+D26+D29+D33+D36+D43+D54+D60+D65+D69+D75+D78+D81+D84+D89+D92</f>
        <v>0</v>
      </c>
      <c r="E6" t="s">
        <v>93</v>
      </c>
      <c r="F6" s="151"/>
      <c r="G6" s="151"/>
      <c r="H6" s="151"/>
      <c r="I6" s="149" t="s">
        <v>93</v>
      </c>
    </row>
    <row r="7" spans="1:9" ht="15.75" thickBot="1">
      <c r="A7" s="24"/>
      <c r="B7" s="37"/>
      <c r="C7" s="37"/>
      <c r="D7" s="111"/>
      <c r="E7" t="s">
        <v>91</v>
      </c>
      <c r="F7" s="149"/>
      <c r="G7" s="149"/>
      <c r="H7" s="149"/>
      <c r="I7" s="149" t="s">
        <v>92</v>
      </c>
    </row>
    <row r="8" spans="1:9" ht="15.75" thickBot="1">
      <c r="A8" s="86" t="s">
        <v>4</v>
      </c>
      <c r="B8" s="87">
        <f t="shared" ref="B8:C8" si="1">+B9+B10+B11+B12+B13+B14+B15+B16</f>
        <v>0</v>
      </c>
      <c r="C8" s="87">
        <f t="shared" si="1"/>
        <v>0</v>
      </c>
      <c r="D8" s="87">
        <f>+D9+D10+D11+D12+D13+D14+D15+D16</f>
        <v>0</v>
      </c>
      <c r="F8" s="149"/>
      <c r="G8" s="149"/>
      <c r="H8" s="149"/>
      <c r="I8" s="149"/>
    </row>
    <row r="9" spans="1:9" ht="15.75" thickBot="1">
      <c r="A9" s="29" t="s">
        <v>5</v>
      </c>
      <c r="B9" s="30">
        <f>'Enero 2022'!B9+'Febrero 2022'!B9+'Marzo 2022'!B9+'Abril 2022'!B9+'Mayo 2022'!B9+'Junio 2022'!B9+'Julio 2022'!B9+'Agosto 2022'!B9+'Septiembre 2022'!B9+'Octubre 2022'!B9+'Noviembre 2022'!B9+'Diciembre 2022'!B9-'Año 2022'!B9</f>
        <v>0</v>
      </c>
      <c r="C9" s="30">
        <f>'Enero 2022'!C9+'Febrero 2022'!C9+'Marzo 2022'!C9+'Abril 2022'!C9+'Mayo 2022'!C9+'Junio 2022'!C9+'Julio 2022'!C9+'Agosto 2022'!C9+'Septiembre 2022'!C9+'Octubre 2022'!C9+'Noviembre 2022'!C9+'Diciembre 2022'!C9-'Año 2022'!C9</f>
        <v>0</v>
      </c>
      <c r="D9" s="31">
        <f>'Enero 2022'!D9+'Febrero 2022'!D9+'Marzo 2022'!D9+'Abril 2022'!D9+'Mayo 2022'!D9+'Junio 2022'!D9+'Julio 2022'!D9+'Agosto 2022'!D9+'Septiembre 2022'!D9+'Octubre 2022'!D9+'Noviembre 2022'!D9+'Diciembre 2022'!D9-'Año 2022'!D9</f>
        <v>0</v>
      </c>
      <c r="F9" s="151">
        <f>'ITR22'!B9+IITR22!B9+IIITR22!B9+IVTR22!B9-'Año 2022'!B9</f>
        <v>0</v>
      </c>
      <c r="G9" s="151">
        <f>'ITR22'!C9+IITR22!C9+IIITR22!C9+IVTR22!C9-'Año 2022'!C9</f>
        <v>0</v>
      </c>
      <c r="H9" s="151">
        <f>'ITR22'!D9+IITR22!D9+IIITR22!D9+IVTR22!D9-'Año 2022'!D9</f>
        <v>0</v>
      </c>
      <c r="I9" s="149"/>
    </row>
    <row r="10" spans="1:9" ht="15.75" thickBot="1">
      <c r="A10" s="32" t="s">
        <v>6</v>
      </c>
      <c r="B10" s="30">
        <f>'Enero 2022'!B10+'Febrero 2022'!B10+'Marzo 2022'!B10+'Abril 2022'!B10+'Mayo 2022'!B10+'Junio 2022'!B10+'Julio 2022'!B10+'Agosto 2022'!B10+'Septiembre 2022'!B10+'Octubre 2022'!B10+'Noviembre 2022'!B10+'Diciembre 2022'!B10-'Año 2022'!B10</f>
        <v>0</v>
      </c>
      <c r="C10" s="30">
        <f>'Enero 2022'!C10+'Febrero 2022'!C10+'Marzo 2022'!C10+'Abril 2022'!C10+'Mayo 2022'!C10+'Junio 2022'!C10+'Julio 2022'!C10+'Agosto 2022'!C10+'Septiembre 2022'!C10+'Octubre 2022'!C10+'Noviembre 2022'!C10+'Diciembre 2022'!C10-'Año 2022'!C10</f>
        <v>0</v>
      </c>
      <c r="D10" s="31">
        <f>'Enero 2022'!D10+'Febrero 2022'!D10+'Marzo 2022'!D10+'Abril 2022'!D10+'Mayo 2022'!D10+'Junio 2022'!D10+'Julio 2022'!D10+'Agosto 2022'!D10+'Septiembre 2022'!D10+'Octubre 2022'!D10+'Noviembre 2022'!D10+'Diciembre 2022'!D10-'Año 2022'!D10</f>
        <v>0</v>
      </c>
      <c r="F10" s="151">
        <f>'ITR22'!B10+IITR22!B10+IIITR22!B10+IVTR22!B10-'Año 2022'!B10</f>
        <v>0</v>
      </c>
      <c r="G10" s="151">
        <f>'ITR22'!C10+IITR22!C10+IIITR22!C10+IVTR22!C10-'Año 2022'!C10</f>
        <v>0</v>
      </c>
      <c r="H10" s="151">
        <f>'ITR22'!D10+IITR22!D10+IIITR22!D10+IVTR22!D10-'Año 2022'!D10</f>
        <v>0</v>
      </c>
      <c r="I10" s="149"/>
    </row>
    <row r="11" spans="1:9" ht="15.75" thickBot="1">
      <c r="A11" s="32" t="s">
        <v>7</v>
      </c>
      <c r="B11" s="30">
        <f>'Enero 2022'!B11+'Febrero 2022'!B11+'Marzo 2022'!B11+'Abril 2022'!B11+'Mayo 2022'!B11+'Junio 2022'!B11+'Julio 2022'!B11+'Agosto 2022'!B11+'Septiembre 2022'!B11+'Octubre 2022'!B11+'Noviembre 2022'!B11+'Diciembre 2022'!B11-'Año 2022'!B11</f>
        <v>0</v>
      </c>
      <c r="C11" s="30">
        <f>'Enero 2022'!C11+'Febrero 2022'!C11+'Marzo 2022'!C11+'Abril 2022'!C11+'Mayo 2022'!C11+'Junio 2022'!C11+'Julio 2022'!C11+'Agosto 2022'!C11+'Septiembre 2022'!C11+'Octubre 2022'!C11+'Noviembre 2022'!C11+'Diciembre 2022'!C11-'Año 2022'!C11</f>
        <v>0</v>
      </c>
      <c r="D11" s="31">
        <f>'Enero 2022'!D11+'Febrero 2022'!D11+'Marzo 2022'!D11+'Abril 2022'!D11+'Mayo 2022'!D11+'Junio 2022'!D11+'Julio 2022'!D11+'Agosto 2022'!D11+'Septiembre 2022'!D11+'Octubre 2022'!D11+'Noviembre 2022'!D11+'Diciembre 2022'!D11-'Año 2022'!D11</f>
        <v>0</v>
      </c>
      <c r="F11" s="151">
        <f>'ITR22'!B11+IITR22!B11+IIITR22!B11+IVTR22!B11-'Año 2022'!B11</f>
        <v>0</v>
      </c>
      <c r="G11" s="151">
        <f>'ITR22'!C11+IITR22!C11+IIITR22!C11+IVTR22!C11-'Año 2022'!C11</f>
        <v>0</v>
      </c>
      <c r="H11" s="151">
        <f>'ITR22'!D11+IITR22!D11+IIITR22!D11+IVTR22!D11-'Año 2022'!D11</f>
        <v>0</v>
      </c>
      <c r="I11" s="149"/>
    </row>
    <row r="12" spans="1:9" ht="15.75" thickBot="1">
      <c r="A12" s="32" t="s">
        <v>8</v>
      </c>
      <c r="B12" s="30">
        <f>'Enero 2022'!B12+'Febrero 2022'!B12+'Marzo 2022'!B12+'Abril 2022'!B12+'Mayo 2022'!B12+'Junio 2022'!B12+'Julio 2022'!B12+'Agosto 2022'!B12+'Septiembre 2022'!B12+'Octubre 2022'!B12+'Noviembre 2022'!B12+'Diciembre 2022'!B12-'Año 2022'!B12</f>
        <v>0</v>
      </c>
      <c r="C12" s="30">
        <f>'Enero 2022'!C12+'Febrero 2022'!C12+'Marzo 2022'!C12+'Abril 2022'!C12+'Mayo 2022'!C12+'Junio 2022'!C12+'Julio 2022'!C12+'Agosto 2022'!C12+'Septiembre 2022'!C12+'Octubre 2022'!C12+'Noviembre 2022'!C12+'Diciembre 2022'!C12-'Año 2022'!C12</f>
        <v>0</v>
      </c>
      <c r="D12" s="31">
        <f>'Enero 2022'!D12+'Febrero 2022'!D12+'Marzo 2022'!D12+'Abril 2022'!D12+'Mayo 2022'!D12+'Junio 2022'!D12+'Julio 2022'!D12+'Agosto 2022'!D12+'Septiembre 2022'!D12+'Octubre 2022'!D12+'Noviembre 2022'!D12+'Diciembre 2022'!D12-'Año 2022'!D12</f>
        <v>0</v>
      </c>
      <c r="F12" s="151">
        <f>'ITR22'!B12+IITR22!B12+IIITR22!B12+IVTR22!B12-'Año 2022'!B12</f>
        <v>0</v>
      </c>
      <c r="G12" s="151">
        <f>'ITR22'!C12+IITR22!C12+IIITR22!C12+IVTR22!C12-'Año 2022'!C12</f>
        <v>0</v>
      </c>
      <c r="H12" s="151">
        <f>'ITR22'!D12+IITR22!D12+IIITR22!D12+IVTR22!D12-'Año 2022'!D12</f>
        <v>0</v>
      </c>
      <c r="I12" s="149"/>
    </row>
    <row r="13" spans="1:9" ht="15.75" thickBot="1">
      <c r="A13" s="32" t="s">
        <v>9</v>
      </c>
      <c r="B13" s="30">
        <f>'Enero 2022'!B13+'Febrero 2022'!B13+'Marzo 2022'!B13+'Abril 2022'!B13+'Mayo 2022'!B13+'Junio 2022'!B13+'Julio 2022'!B13+'Agosto 2022'!B13+'Septiembre 2022'!B13+'Octubre 2022'!B13+'Noviembre 2022'!B13+'Diciembre 2022'!B13-'Año 2022'!B13</f>
        <v>0</v>
      </c>
      <c r="C13" s="30">
        <f>'Enero 2022'!C13+'Febrero 2022'!C13+'Marzo 2022'!C13+'Abril 2022'!C13+'Mayo 2022'!C13+'Junio 2022'!C13+'Julio 2022'!C13+'Agosto 2022'!C13+'Septiembre 2022'!C13+'Octubre 2022'!C13+'Noviembre 2022'!C13+'Diciembre 2022'!C13-'Año 2022'!C13</f>
        <v>0</v>
      </c>
      <c r="D13" s="31">
        <f>'Enero 2022'!D13+'Febrero 2022'!D13+'Marzo 2022'!D13+'Abril 2022'!D13+'Mayo 2022'!D13+'Junio 2022'!D13+'Julio 2022'!D13+'Agosto 2022'!D13+'Septiembre 2022'!D13+'Octubre 2022'!D13+'Noviembre 2022'!D13+'Diciembre 2022'!D13-'Año 2022'!D13</f>
        <v>0</v>
      </c>
      <c r="F13" s="151">
        <f>'ITR22'!B13+IITR22!B13+IIITR22!B13+IVTR22!B13-'Año 2022'!B13</f>
        <v>0</v>
      </c>
      <c r="G13" s="151">
        <f>'ITR22'!C13+IITR22!C13+IIITR22!C13+IVTR22!C13-'Año 2022'!C13</f>
        <v>0</v>
      </c>
      <c r="H13" s="151">
        <f>'ITR22'!D13+IITR22!D13+IIITR22!D13+IVTR22!D13-'Año 2022'!D13</f>
        <v>0</v>
      </c>
      <c r="I13" s="149"/>
    </row>
    <row r="14" spans="1:9" ht="15.75" thickBot="1">
      <c r="A14" s="32" t="s">
        <v>10</v>
      </c>
      <c r="B14" s="30">
        <f>'Enero 2022'!B14+'Febrero 2022'!B14+'Marzo 2022'!B14+'Abril 2022'!B14+'Mayo 2022'!B14+'Junio 2022'!B14+'Julio 2022'!B14+'Agosto 2022'!B14+'Septiembre 2022'!B14+'Octubre 2022'!B14+'Noviembre 2022'!B14+'Diciembre 2022'!B14-'Año 2022'!B14</f>
        <v>0</v>
      </c>
      <c r="C14" s="30">
        <f>'Enero 2022'!C14+'Febrero 2022'!C14+'Marzo 2022'!C14+'Abril 2022'!C14+'Mayo 2022'!C14+'Junio 2022'!C14+'Julio 2022'!C14+'Agosto 2022'!C14+'Septiembre 2022'!C14+'Octubre 2022'!C14+'Noviembre 2022'!C14+'Diciembre 2022'!C14-'Año 2022'!C14</f>
        <v>0</v>
      </c>
      <c r="D14" s="31">
        <f>'Enero 2022'!D14+'Febrero 2022'!D14+'Marzo 2022'!D14+'Abril 2022'!D14+'Mayo 2022'!D14+'Junio 2022'!D14+'Julio 2022'!D14+'Agosto 2022'!D14+'Septiembre 2022'!D14+'Octubre 2022'!D14+'Noviembre 2022'!D14+'Diciembre 2022'!D14-'Año 2022'!D14</f>
        <v>0</v>
      </c>
      <c r="F14" s="151">
        <f>'ITR22'!B14+IITR22!B14+IIITR22!B14+IVTR22!B14-'Año 2022'!B14</f>
        <v>0</v>
      </c>
      <c r="G14" s="151">
        <f>'ITR22'!C14+IITR22!C14+IIITR22!C14+IVTR22!C14-'Año 2022'!C14</f>
        <v>0</v>
      </c>
      <c r="H14" s="151">
        <f>'ITR22'!D14+IITR22!D14+IIITR22!D14+IVTR22!D14-'Año 2022'!D14</f>
        <v>0</v>
      </c>
      <c r="I14" s="149"/>
    </row>
    <row r="15" spans="1:9" ht="15.75" thickBot="1">
      <c r="A15" s="32" t="s">
        <v>11</v>
      </c>
      <c r="B15" s="30">
        <f>'Enero 2022'!B15+'Febrero 2022'!B15+'Marzo 2022'!B15+'Abril 2022'!B15+'Mayo 2022'!B15+'Junio 2022'!B15+'Julio 2022'!B15+'Agosto 2022'!B15+'Septiembre 2022'!B15+'Octubre 2022'!B15+'Noviembre 2022'!B15+'Diciembre 2022'!B15-'Año 2022'!B15</f>
        <v>0</v>
      </c>
      <c r="C15" s="30">
        <f>'Enero 2022'!C15+'Febrero 2022'!C15+'Marzo 2022'!C15+'Abril 2022'!C15+'Mayo 2022'!C15+'Junio 2022'!C15+'Julio 2022'!C15+'Agosto 2022'!C15+'Septiembre 2022'!C15+'Octubre 2022'!C15+'Noviembre 2022'!C15+'Diciembre 2022'!C15-'Año 2022'!C15</f>
        <v>0</v>
      </c>
      <c r="D15" s="31">
        <f>'Enero 2022'!D15+'Febrero 2022'!D15+'Marzo 2022'!D15+'Abril 2022'!D15+'Mayo 2022'!D15+'Junio 2022'!D15+'Julio 2022'!D15+'Agosto 2022'!D15+'Septiembre 2022'!D15+'Octubre 2022'!D15+'Noviembre 2022'!D15+'Diciembre 2022'!D15-'Año 2022'!D15</f>
        <v>0</v>
      </c>
      <c r="F15" s="151">
        <f>'ITR22'!B15+IITR22!B15+IIITR22!B15+IVTR22!B15-'Año 2022'!B15</f>
        <v>0</v>
      </c>
      <c r="G15" s="151">
        <f>'ITR22'!C15+IITR22!C15+IIITR22!C15+IVTR22!C15-'Año 2022'!C15</f>
        <v>0</v>
      </c>
      <c r="H15" s="151">
        <f>'ITR22'!D15+IITR22!D15+IIITR22!D15+IVTR22!D15-'Año 2022'!D15</f>
        <v>0</v>
      </c>
      <c r="I15" s="149"/>
    </row>
    <row r="16" spans="1:9" ht="15.75" thickBot="1">
      <c r="A16" s="33" t="s">
        <v>12</v>
      </c>
      <c r="B16" s="34">
        <f>'Enero 2022'!B16+'Febrero 2022'!B16+'Marzo 2022'!B16+'Abril 2022'!B16+'Mayo 2022'!B16+'Junio 2022'!B16+'Julio 2022'!B16+'Agosto 2022'!B16+'Septiembre 2022'!B16+'Octubre 2022'!B16+'Noviembre 2022'!B16+'Diciembre 2022'!B16-'Año 2022'!B16</f>
        <v>0</v>
      </c>
      <c r="C16" s="34">
        <f>'Enero 2022'!C16+'Febrero 2022'!C16+'Marzo 2022'!C16+'Abril 2022'!C16+'Mayo 2022'!C16+'Junio 2022'!C16+'Julio 2022'!C16+'Agosto 2022'!C16+'Septiembre 2022'!C16+'Octubre 2022'!C16+'Noviembre 2022'!C16+'Diciembre 2022'!C16-'Año 2022'!C16</f>
        <v>0</v>
      </c>
      <c r="D16" s="35">
        <f>'Enero 2022'!D16+'Febrero 2022'!D16+'Marzo 2022'!D16+'Abril 2022'!D16+'Mayo 2022'!D16+'Junio 2022'!D16+'Julio 2022'!D16+'Agosto 2022'!D16+'Septiembre 2022'!D16+'Octubre 2022'!D16+'Noviembre 2022'!D16+'Diciembre 2022'!D16-'Año 2022'!D16</f>
        <v>0</v>
      </c>
      <c r="F16" s="151">
        <f>'ITR22'!B16+IITR22!B16+IIITR22!B16+IVTR22!B16-'Año 2022'!B16</f>
        <v>0</v>
      </c>
      <c r="G16" s="151">
        <f>'ITR22'!C16+IITR22!C16+IIITR22!C16+IVTR22!C16-'Año 2022'!C16</f>
        <v>0</v>
      </c>
      <c r="H16" s="151">
        <f>'ITR22'!D16+IITR22!D16+IIITR22!D16+IVTR22!D16-'Año 2022'!D16</f>
        <v>0</v>
      </c>
      <c r="I16" s="149"/>
    </row>
    <row r="17" spans="1:9" ht="15.75" thickBot="1">
      <c r="A17" s="24"/>
      <c r="B17" s="126"/>
      <c r="C17" s="126"/>
      <c r="D17" s="126"/>
      <c r="F17" s="151"/>
      <c r="G17" s="151"/>
      <c r="H17" s="151"/>
      <c r="I17" s="149"/>
    </row>
    <row r="18" spans="1:9" ht="15.75" thickBot="1">
      <c r="A18" s="88" t="s">
        <v>13</v>
      </c>
      <c r="B18" s="89">
        <f t="shared" ref="B18:C18" si="2">+B19+B20+B21</f>
        <v>0</v>
      </c>
      <c r="C18" s="89">
        <f t="shared" si="2"/>
        <v>0</v>
      </c>
      <c r="D18" s="89">
        <f>+D19+D20+D21</f>
        <v>0</v>
      </c>
      <c r="F18" s="151"/>
      <c r="G18" s="151"/>
      <c r="H18" s="151"/>
      <c r="I18" s="149"/>
    </row>
    <row r="19" spans="1:9" ht="15.75" thickBot="1">
      <c r="A19" s="38" t="s">
        <v>14</v>
      </c>
      <c r="B19" s="127">
        <f>'Enero 2022'!B19+'Febrero 2022'!B19+'Marzo 2022'!B19+'Abril 2022'!B19+'Mayo 2022'!B19+'Junio 2022'!B19+'Julio 2022'!B19+'Agosto 2022'!B19+'Septiembre 2022'!B19+'Octubre 2022'!B19+'Noviembre 2022'!B19+'Diciembre 2022'!B19-'Año 2022'!B19</f>
        <v>0</v>
      </c>
      <c r="C19" s="127">
        <f>'Enero 2022'!C19+'Febrero 2022'!C19+'Marzo 2022'!C19+'Abril 2022'!C19+'Mayo 2022'!C19+'Junio 2022'!C19+'Julio 2022'!C19+'Agosto 2022'!C19+'Septiembre 2022'!C19+'Octubre 2022'!C19+'Noviembre 2022'!C19+'Diciembre 2022'!C19-'Año 2022'!C19</f>
        <v>0</v>
      </c>
      <c r="D19" s="128">
        <f>'Enero 2022'!D19+'Febrero 2022'!D19+'Marzo 2022'!D19+'Abril 2022'!D19+'Mayo 2022'!D19+'Junio 2022'!D19+'Julio 2022'!D19+'Agosto 2022'!D19+'Septiembre 2022'!D19+'Octubre 2022'!D19+'Noviembre 2022'!D19+'Diciembre 2022'!D19-'Año 2022'!D19</f>
        <v>0</v>
      </c>
      <c r="F19" s="151">
        <f>'ITR22'!B19+IITR22!B19+IIITR22!B19+IVTR22!B19-'Año 2022'!B19</f>
        <v>0</v>
      </c>
      <c r="G19" s="151">
        <f>'ITR22'!C19+IITR22!C19+IIITR22!C19+IVTR22!C19-'Año 2022'!C19</f>
        <v>0</v>
      </c>
      <c r="H19" s="151">
        <f>'ITR22'!D19+IITR22!D19+IIITR22!D19+IVTR22!D19-'Año 2022'!D19</f>
        <v>0</v>
      </c>
      <c r="I19" s="149"/>
    </row>
    <row r="20" spans="1:9" ht="15.75" thickBot="1">
      <c r="A20" s="39" t="s">
        <v>15</v>
      </c>
      <c r="B20" s="127">
        <f>'Enero 2022'!B20+'Febrero 2022'!B20+'Marzo 2022'!B20+'Abril 2022'!B20+'Mayo 2022'!B20+'Junio 2022'!B20+'Julio 2022'!B20+'Agosto 2022'!B20+'Septiembre 2022'!B20+'Octubre 2022'!B20+'Noviembre 2022'!B20+'Diciembre 2022'!B20-'Año 2022'!B20</f>
        <v>0</v>
      </c>
      <c r="C20" s="127">
        <f>'Enero 2022'!C20+'Febrero 2022'!C20+'Marzo 2022'!C20+'Abril 2022'!C20+'Mayo 2022'!C20+'Junio 2022'!C20+'Julio 2022'!C20+'Agosto 2022'!C20+'Septiembre 2022'!C20+'Octubre 2022'!C20+'Noviembre 2022'!C20+'Diciembre 2022'!C20-'Año 2022'!C20</f>
        <v>0</v>
      </c>
      <c r="D20" s="128">
        <f>'Enero 2022'!D20+'Febrero 2022'!D20+'Marzo 2022'!D20+'Abril 2022'!D20+'Mayo 2022'!D20+'Junio 2022'!D20+'Julio 2022'!D20+'Agosto 2022'!D20+'Septiembre 2022'!D20+'Octubre 2022'!D20+'Noviembre 2022'!D20+'Diciembre 2022'!D20-'Año 2022'!D20</f>
        <v>0</v>
      </c>
      <c r="F20" s="151">
        <f>'ITR22'!B20+IITR22!B20+IIITR22!B20+IVTR22!B20-'Año 2022'!B20</f>
        <v>0</v>
      </c>
      <c r="G20" s="151">
        <f>'ITR22'!C20+IITR22!C20+IIITR22!C20+IVTR22!C20-'Año 2022'!C20</f>
        <v>0</v>
      </c>
      <c r="H20" s="151">
        <f>'ITR22'!D20+IITR22!D20+IIITR22!D20+IVTR22!D20-'Año 2022'!D20</f>
        <v>0</v>
      </c>
      <c r="I20" s="149"/>
    </row>
    <row r="21" spans="1:9" ht="15.75" thickBot="1">
      <c r="A21" s="40" t="s">
        <v>16</v>
      </c>
      <c r="B21" s="129">
        <f>'Enero 2022'!B21+'Febrero 2022'!B21+'Marzo 2022'!B21+'Abril 2022'!B21+'Mayo 2022'!B21+'Junio 2022'!B21+'Julio 2022'!B21+'Agosto 2022'!B21+'Septiembre 2022'!B21+'Octubre 2022'!B21+'Noviembre 2022'!B21+'Diciembre 2022'!B21-'Año 2022'!B21</f>
        <v>0</v>
      </c>
      <c r="C21" s="129">
        <f>'Enero 2022'!C21+'Febrero 2022'!C21+'Marzo 2022'!C21+'Abril 2022'!C21+'Mayo 2022'!C21+'Junio 2022'!C21+'Julio 2022'!C21+'Agosto 2022'!C21+'Septiembre 2022'!C21+'Octubre 2022'!C21+'Noviembre 2022'!C21+'Diciembre 2022'!C21-'Año 2022'!C21</f>
        <v>0</v>
      </c>
      <c r="D21" s="130">
        <f>'Enero 2022'!D21+'Febrero 2022'!D21+'Marzo 2022'!D21+'Abril 2022'!D21+'Mayo 2022'!D21+'Junio 2022'!D21+'Julio 2022'!D21+'Agosto 2022'!D21+'Septiembre 2022'!D21+'Octubre 2022'!D21+'Noviembre 2022'!D21+'Diciembre 2022'!D21-'Año 2022'!D21</f>
        <v>0</v>
      </c>
      <c r="F21" s="151">
        <f>'ITR22'!B21+IITR22!B21+IIITR22!B21+IVTR22!B21-'Año 2022'!B21</f>
        <v>0</v>
      </c>
      <c r="G21" s="151">
        <f>'ITR22'!C21+IITR22!C21+IIITR22!C21+IVTR22!C21-'Año 2022'!C21</f>
        <v>0</v>
      </c>
      <c r="H21" s="151">
        <f>'ITR22'!D21+IITR22!D21+IIITR22!D21+IVTR22!D21-'Año 2022'!D21</f>
        <v>0</v>
      </c>
      <c r="I21" s="149"/>
    </row>
    <row r="22" spans="1:9" ht="15.75" thickBot="1">
      <c r="A22" s="24"/>
      <c r="B22" s="37"/>
      <c r="C22" s="37"/>
      <c r="D22" s="37"/>
      <c r="F22" s="151"/>
      <c r="G22" s="151"/>
      <c r="H22" s="151"/>
      <c r="I22" s="149"/>
    </row>
    <row r="23" spans="1:9" ht="15.75" thickBot="1">
      <c r="A23" s="90" t="s">
        <v>17</v>
      </c>
      <c r="B23" s="85">
        <f t="shared" ref="B23:C23" si="3">+B24</f>
        <v>0</v>
      </c>
      <c r="C23" s="85">
        <f t="shared" si="3"/>
        <v>0</v>
      </c>
      <c r="D23" s="85">
        <f>+D24</f>
        <v>0</v>
      </c>
      <c r="F23" s="151"/>
      <c r="G23" s="151"/>
      <c r="H23" s="151"/>
      <c r="I23" s="149"/>
    </row>
    <row r="24" spans="1:9" ht="15.75" thickBot="1">
      <c r="A24" s="91" t="s">
        <v>18</v>
      </c>
      <c r="B24" s="34">
        <f>'Enero 2022'!B24+'Febrero 2022'!B24+'Marzo 2022'!B24+'Abril 2022'!B24+'Mayo 2022'!B24+'Junio 2022'!B24+'Julio 2022'!B24+'Agosto 2022'!B24+'Septiembre 2022'!B24+'Octubre 2022'!B24+'Noviembre 2022'!B24+'Diciembre 2022'!B24-'Año 2022'!B24</f>
        <v>0</v>
      </c>
      <c r="C24" s="34">
        <f>'Enero 2022'!C24+'Febrero 2022'!C24+'Marzo 2022'!C24+'Abril 2022'!C24+'Mayo 2022'!C24+'Junio 2022'!C24+'Julio 2022'!C24+'Agosto 2022'!C24+'Septiembre 2022'!C24+'Octubre 2022'!C24+'Noviembre 2022'!C24+'Diciembre 2022'!C24-'Año 2022'!C24</f>
        <v>0</v>
      </c>
      <c r="D24" s="35">
        <f>'Enero 2022'!D24+'Febrero 2022'!D24+'Marzo 2022'!D24+'Abril 2022'!D24+'Mayo 2022'!D24+'Junio 2022'!D24+'Julio 2022'!D24+'Agosto 2022'!D24+'Septiembre 2022'!D24+'Octubre 2022'!D24+'Noviembre 2022'!D24+'Diciembre 2022'!D24-'Año 2022'!D24</f>
        <v>0</v>
      </c>
      <c r="F24" s="151">
        <f>'ITR22'!B24+IITR22!B24+IIITR22!B24+IVTR22!B24-'Año 2022'!B24</f>
        <v>0</v>
      </c>
      <c r="G24" s="151">
        <f>'ITR22'!C24+IITR22!C24+IIITR22!C24+IVTR22!C24-'Año 2022'!C24</f>
        <v>0</v>
      </c>
      <c r="H24" s="151">
        <f>'ITR22'!D24+IITR22!D24+IIITR22!D24+IVTR22!D24-'Año 2022'!D24</f>
        <v>0</v>
      </c>
      <c r="I24" s="149"/>
    </row>
    <row r="25" spans="1:9" ht="15.75" thickBot="1">
      <c r="A25" s="24"/>
      <c r="B25" s="37"/>
      <c r="C25" s="37"/>
      <c r="D25" s="37"/>
      <c r="F25" s="151"/>
      <c r="G25" s="151"/>
      <c r="H25" s="151"/>
      <c r="I25" s="149"/>
    </row>
    <row r="26" spans="1:9" ht="15.75" thickBot="1">
      <c r="A26" s="84" t="s">
        <v>19</v>
      </c>
      <c r="B26" s="85">
        <f t="shared" ref="B26:C26" si="4">+B27</f>
        <v>0</v>
      </c>
      <c r="C26" s="85">
        <f t="shared" si="4"/>
        <v>0</v>
      </c>
      <c r="D26" s="85">
        <f>+D27</f>
        <v>0</v>
      </c>
      <c r="F26" s="151"/>
      <c r="G26" s="151"/>
      <c r="H26" s="151"/>
      <c r="I26" s="149"/>
    </row>
    <row r="27" spans="1:9" ht="15.75" thickBot="1">
      <c r="A27" s="92" t="s">
        <v>20</v>
      </c>
      <c r="B27" s="34">
        <f>'Enero 2022'!B27+'Febrero 2022'!B27+'Marzo 2022'!B27+'Abril 2022'!B27+'Mayo 2022'!B27+'Junio 2022'!B27+'Julio 2022'!B27+'Agosto 2022'!B27+'Septiembre 2022'!B27+'Octubre 2022'!B27+'Noviembre 2022'!B27+'Diciembre 2022'!B27-'Año 2022'!B27</f>
        <v>0</v>
      </c>
      <c r="C27" s="34">
        <f>'Enero 2022'!C27+'Febrero 2022'!C27+'Marzo 2022'!C27+'Abril 2022'!C27+'Mayo 2022'!C27+'Junio 2022'!C27+'Julio 2022'!C27+'Agosto 2022'!C27+'Septiembre 2022'!C27+'Octubre 2022'!C27+'Noviembre 2022'!C27+'Diciembre 2022'!C27-'Año 2022'!C27</f>
        <v>0</v>
      </c>
      <c r="D27" s="35">
        <f>'Enero 2022'!D27+'Febrero 2022'!D27+'Marzo 2022'!D27+'Abril 2022'!D27+'Mayo 2022'!D27+'Junio 2022'!D27+'Julio 2022'!D27+'Agosto 2022'!D27+'Septiembre 2022'!D27+'Octubre 2022'!D27+'Noviembre 2022'!D27+'Diciembre 2022'!D27-'Año 2022'!D27</f>
        <v>0</v>
      </c>
      <c r="F27" s="151">
        <f>'ITR22'!B27+IITR22!B27+IIITR22!B27+IVTR22!B27-'Año 2022'!B27</f>
        <v>0</v>
      </c>
      <c r="G27" s="151">
        <f>'ITR22'!C27+IITR22!C27+IIITR22!C27+IVTR22!C27-'Año 2022'!C27</f>
        <v>0</v>
      </c>
      <c r="H27" s="151">
        <f>'ITR22'!D27+IITR22!D27+IIITR22!D27+IVTR22!D27-'Año 2022'!D27</f>
        <v>0</v>
      </c>
      <c r="I27" s="149"/>
    </row>
    <row r="28" spans="1:9" ht="15.75" thickBot="1">
      <c r="A28" s="24"/>
      <c r="B28" s="37"/>
      <c r="C28" s="37"/>
      <c r="D28" s="37"/>
      <c r="F28" s="151"/>
      <c r="G28" s="151"/>
      <c r="H28" s="151"/>
      <c r="I28" s="149"/>
    </row>
    <row r="29" spans="1:9" ht="15.75" thickBot="1">
      <c r="A29" s="84" t="s">
        <v>21</v>
      </c>
      <c r="B29" s="85">
        <f t="shared" ref="B29:C29" si="5">+B30+B31</f>
        <v>0</v>
      </c>
      <c r="C29" s="85">
        <f t="shared" si="5"/>
        <v>0</v>
      </c>
      <c r="D29" s="85">
        <f>+D30+D31</f>
        <v>0</v>
      </c>
      <c r="F29" s="151"/>
      <c r="G29" s="151"/>
      <c r="H29" s="151"/>
      <c r="I29" s="149"/>
    </row>
    <row r="30" spans="1:9" ht="15.75" thickBot="1">
      <c r="A30" s="93" t="s">
        <v>22</v>
      </c>
      <c r="B30" s="30">
        <f>'Enero 2022'!B30+'Febrero 2022'!B30+'Marzo 2022'!B30+'Abril 2022'!B30+'Mayo 2022'!B30+'Junio 2022'!B30+'Julio 2022'!B30+'Agosto 2022'!B30+'Septiembre 2022'!B30+'Octubre 2022'!B30+'Noviembre 2022'!B30+'Diciembre 2022'!B30-'Año 2022'!B30</f>
        <v>0</v>
      </c>
      <c r="C30" s="30">
        <f>'Enero 2022'!C30+'Febrero 2022'!C30+'Marzo 2022'!C30+'Abril 2022'!C30+'Mayo 2022'!C30+'Junio 2022'!C30+'Julio 2022'!C30+'Agosto 2022'!C30+'Septiembre 2022'!C30+'Octubre 2022'!C30+'Noviembre 2022'!C30+'Diciembre 2022'!C30-'Año 2022'!C30</f>
        <v>0</v>
      </c>
      <c r="D30" s="31">
        <f>'Enero 2022'!D30+'Febrero 2022'!D30+'Marzo 2022'!D30+'Abril 2022'!D30+'Mayo 2022'!D30+'Junio 2022'!D30+'Julio 2022'!D30+'Agosto 2022'!D30+'Septiembre 2022'!D30+'Octubre 2022'!D30+'Noviembre 2022'!D30+'Diciembre 2022'!D30-'Año 2022'!D30</f>
        <v>0</v>
      </c>
      <c r="F30" s="151">
        <f>'ITR22'!B30+IITR22!B30+IIITR22!B30+IVTR22!B30-'Año 2022'!B30</f>
        <v>0</v>
      </c>
      <c r="G30" s="151">
        <f>'ITR22'!C30+IITR22!C30+IIITR22!C30+IVTR22!C30-'Año 2022'!C30</f>
        <v>0</v>
      </c>
      <c r="H30" s="151">
        <f>'ITR22'!D30+IITR22!D30+IIITR22!D30+IVTR22!D30-'Año 2022'!D30</f>
        <v>0</v>
      </c>
      <c r="I30" s="149"/>
    </row>
    <row r="31" spans="1:9" ht="15.75" thickBot="1">
      <c r="A31" s="94" t="s">
        <v>23</v>
      </c>
      <c r="B31" s="34">
        <f>'Enero 2022'!B31+'Febrero 2022'!B31+'Marzo 2022'!B31+'Abril 2022'!B31+'Mayo 2022'!B31+'Junio 2022'!B31+'Julio 2022'!B31+'Agosto 2022'!B31+'Septiembre 2022'!B31+'Octubre 2022'!B31+'Noviembre 2022'!B31+'Diciembre 2022'!B31-'Año 2022'!B31</f>
        <v>0</v>
      </c>
      <c r="C31" s="34">
        <f>'Enero 2022'!C31+'Febrero 2022'!C31+'Marzo 2022'!C31+'Abril 2022'!C31+'Mayo 2022'!C31+'Junio 2022'!C31+'Julio 2022'!C31+'Agosto 2022'!C31+'Septiembre 2022'!C31+'Octubre 2022'!C31+'Noviembre 2022'!C31+'Diciembre 2022'!C31-'Año 2022'!C31</f>
        <v>0</v>
      </c>
      <c r="D31" s="35">
        <f>'Enero 2022'!D31+'Febrero 2022'!D31+'Marzo 2022'!D31+'Abril 2022'!D31+'Mayo 2022'!D31+'Junio 2022'!D31+'Julio 2022'!D31+'Agosto 2022'!D31+'Septiembre 2022'!D31+'Octubre 2022'!D31+'Noviembre 2022'!D31+'Diciembre 2022'!D31-'Año 2022'!D31</f>
        <v>0</v>
      </c>
      <c r="F31" s="151">
        <f>'ITR22'!B31+IITR22!B31+IIITR22!B31+IVTR22!B31-'Año 2022'!B31</f>
        <v>0</v>
      </c>
      <c r="G31" s="151">
        <f>'ITR22'!C31+IITR22!C31+IIITR22!C31+IVTR22!C31-'Año 2022'!C31</f>
        <v>0</v>
      </c>
      <c r="H31" s="151">
        <f>'ITR22'!D31+IITR22!D31+IIITR22!D31+IVTR22!D31-'Año 2022'!D31</f>
        <v>0</v>
      </c>
      <c r="I31" s="149"/>
    </row>
    <row r="32" spans="1:9" ht="15.75" thickBot="1">
      <c r="A32" s="24"/>
      <c r="B32" s="37"/>
      <c r="C32" s="37"/>
      <c r="D32" s="37"/>
      <c r="F32" s="151"/>
      <c r="G32" s="151"/>
      <c r="H32" s="151"/>
      <c r="I32" s="149"/>
    </row>
    <row r="33" spans="1:9" ht="15.75" thickBot="1">
      <c r="A33" s="90" t="s">
        <v>24</v>
      </c>
      <c r="B33" s="85">
        <f t="shared" ref="B33:C33" si="6">+B34</f>
        <v>0</v>
      </c>
      <c r="C33" s="85">
        <f t="shared" si="6"/>
        <v>0</v>
      </c>
      <c r="D33" s="85">
        <f>+D34</f>
        <v>0</v>
      </c>
      <c r="F33" s="151"/>
      <c r="G33" s="151"/>
      <c r="H33" s="151"/>
      <c r="I33" s="149"/>
    </row>
    <row r="34" spans="1:9" ht="15.75" thickBot="1">
      <c r="A34" s="91" t="s">
        <v>25</v>
      </c>
      <c r="B34" s="34">
        <f>'Enero 2022'!B34+'Febrero 2022'!B34+'Marzo 2022'!B34+'Abril 2022'!B34+'Mayo 2022'!B34+'Junio 2022'!B34+'Julio 2022'!B34+'Agosto 2022'!B34+'Septiembre 2022'!B34+'Octubre 2022'!B34+'Noviembre 2022'!B34+'Diciembre 2022'!B34-'Año 2022'!B34</f>
        <v>0</v>
      </c>
      <c r="C34" s="34">
        <f>'Enero 2022'!C34+'Febrero 2022'!C34+'Marzo 2022'!C34+'Abril 2022'!C34+'Mayo 2022'!C34+'Junio 2022'!C34+'Julio 2022'!C34+'Agosto 2022'!C34+'Septiembre 2022'!C34+'Octubre 2022'!C34+'Noviembre 2022'!C34+'Diciembre 2022'!C34-'Año 2022'!C34</f>
        <v>0</v>
      </c>
      <c r="D34" s="35">
        <f>'Enero 2022'!D34+'Febrero 2022'!D34+'Marzo 2022'!D34+'Abril 2022'!D34+'Mayo 2022'!D34+'Junio 2022'!D34+'Julio 2022'!D34+'Agosto 2022'!D34+'Septiembre 2022'!D34+'Octubre 2022'!D34+'Noviembre 2022'!D34+'Diciembre 2022'!D34-'Año 2022'!D34</f>
        <v>0</v>
      </c>
      <c r="F34" s="151">
        <f>'ITR22'!B34+IITR22!B34+IIITR22!B34+IVTR22!B34-'Año 2022'!B34</f>
        <v>0</v>
      </c>
      <c r="G34" s="151">
        <f>'ITR22'!C34+IITR22!C34+IIITR22!C34+IVTR22!C34-'Año 2022'!C34</f>
        <v>0</v>
      </c>
      <c r="H34" s="151">
        <f>'ITR22'!D34+IITR22!D34+IIITR22!D34+IVTR22!D34-'Año 2022'!D34</f>
        <v>0</v>
      </c>
      <c r="I34" s="149"/>
    </row>
    <row r="35" spans="1:9" ht="15.75" thickBot="1">
      <c r="A35" s="24"/>
      <c r="B35" s="37"/>
      <c r="C35" s="37"/>
      <c r="D35" s="37"/>
      <c r="F35" s="151"/>
      <c r="G35" s="151"/>
      <c r="H35" s="151"/>
      <c r="I35" s="149"/>
    </row>
    <row r="36" spans="1:9" ht="15.75" thickBot="1">
      <c r="A36" s="84" t="s">
        <v>26</v>
      </c>
      <c r="B36" s="85">
        <f t="shared" ref="B36:C36" si="7">+B37+B38+B39+B40+B41</f>
        <v>0</v>
      </c>
      <c r="C36" s="85">
        <f t="shared" si="7"/>
        <v>0</v>
      </c>
      <c r="D36" s="85">
        <f>+D37+D38+D39+D40+D41</f>
        <v>0</v>
      </c>
      <c r="F36" s="151"/>
      <c r="G36" s="151"/>
      <c r="H36" s="151"/>
      <c r="I36" s="149"/>
    </row>
    <row r="37" spans="1:9" ht="15.75" thickBot="1">
      <c r="A37" s="38" t="s">
        <v>27</v>
      </c>
      <c r="B37" s="34">
        <f>'Enero 2022'!B37+'Febrero 2022'!B37+'Marzo 2022'!B37+'Abril 2022'!B37+'Mayo 2022'!B37+'Junio 2022'!B37+'Julio 2022'!B37+'Agosto 2022'!B37+'Septiembre 2022'!B37+'Octubre 2022'!B37+'Noviembre 2022'!B37+'Diciembre 2022'!B37-'Año 2022'!B37</f>
        <v>0</v>
      </c>
      <c r="C37" s="34">
        <f>'Enero 2022'!C37+'Febrero 2022'!C37+'Marzo 2022'!C37+'Abril 2022'!C37+'Mayo 2022'!C37+'Junio 2022'!C37+'Julio 2022'!C37+'Agosto 2022'!C37+'Septiembre 2022'!C37+'Octubre 2022'!C37+'Noviembre 2022'!C37+'Diciembre 2022'!C37-'Año 2022'!C37</f>
        <v>0</v>
      </c>
      <c r="D37" s="34">
        <f>'Enero 2022'!D37+'Febrero 2022'!D37+'Marzo 2022'!D37+'Abril 2022'!D37+'Mayo 2022'!D37+'Junio 2022'!D37+'Julio 2022'!D37+'Agosto 2022'!D37+'Septiembre 2022'!D37+'Octubre 2022'!D37+'Noviembre 2022'!D37+'Diciembre 2022'!D37-'Año 2022'!D37</f>
        <v>0</v>
      </c>
      <c r="F37" s="151">
        <f>'ITR22'!B37+IITR22!B37+IIITR22!B37+IVTR22!B37-'Año 2022'!B37</f>
        <v>0</v>
      </c>
      <c r="G37" s="151">
        <f>'ITR22'!C37+IITR22!C37+IIITR22!C37+IVTR22!C37-'Año 2022'!C37</f>
        <v>0</v>
      </c>
      <c r="H37" s="151">
        <f>'ITR22'!D37+IITR22!D37+IIITR22!D37+IVTR22!D37-'Año 2022'!D37</f>
        <v>0</v>
      </c>
      <c r="I37" s="149"/>
    </row>
    <row r="38" spans="1:9" ht="15.75" thickBot="1">
      <c r="A38" s="39" t="s">
        <v>28</v>
      </c>
      <c r="B38" s="34">
        <f>'Enero 2022'!B38+'Febrero 2022'!B38+'Marzo 2022'!B38+'Abril 2022'!B38+'Mayo 2022'!B38+'Junio 2022'!B38+'Julio 2022'!B38+'Agosto 2022'!B38+'Septiembre 2022'!B38+'Octubre 2022'!B38+'Noviembre 2022'!B38+'Diciembre 2022'!B38-'Año 2022'!B38</f>
        <v>0</v>
      </c>
      <c r="C38" s="34">
        <f>'Enero 2022'!C38+'Febrero 2022'!C38+'Marzo 2022'!C38+'Abril 2022'!C38+'Mayo 2022'!C38+'Junio 2022'!C38+'Julio 2022'!C38+'Agosto 2022'!C38+'Septiembre 2022'!C38+'Octubre 2022'!C38+'Noviembre 2022'!C38+'Diciembre 2022'!C38-'Año 2022'!C38</f>
        <v>0</v>
      </c>
      <c r="D38" s="34">
        <f>'Enero 2022'!D38+'Febrero 2022'!D38+'Marzo 2022'!D38+'Abril 2022'!D38+'Mayo 2022'!D38+'Junio 2022'!D38+'Julio 2022'!D38+'Agosto 2022'!D38+'Septiembre 2022'!D38+'Octubre 2022'!D38+'Noviembre 2022'!D38+'Diciembre 2022'!D38-'Año 2022'!D38</f>
        <v>0</v>
      </c>
      <c r="F38" s="151">
        <f>'ITR22'!B38+IITR22!B38+IIITR22!B38+IVTR22!B38-'Año 2022'!B38</f>
        <v>0</v>
      </c>
      <c r="G38" s="151">
        <f>'ITR22'!C38+IITR22!C38+IIITR22!C38+IVTR22!C38-'Año 2022'!C38</f>
        <v>0</v>
      </c>
      <c r="H38" s="151">
        <f>'ITR22'!D38+IITR22!D38+IIITR22!D38+IVTR22!D38-'Año 2022'!D38</f>
        <v>0</v>
      </c>
      <c r="I38" s="149"/>
    </row>
    <row r="39" spans="1:9" ht="15.75" thickBot="1">
      <c r="A39" s="39" t="s">
        <v>29</v>
      </c>
      <c r="B39" s="34">
        <f>'Enero 2022'!B39+'Febrero 2022'!B39+'Marzo 2022'!B39+'Abril 2022'!B39+'Mayo 2022'!B39+'Junio 2022'!B39+'Julio 2022'!B39+'Agosto 2022'!B39+'Septiembre 2022'!B39+'Octubre 2022'!B39+'Noviembre 2022'!B39+'Diciembre 2022'!B39-'Año 2022'!B39</f>
        <v>0</v>
      </c>
      <c r="C39" s="34">
        <f>'Enero 2022'!C39+'Febrero 2022'!C39+'Marzo 2022'!C39+'Abril 2022'!C39+'Mayo 2022'!C39+'Junio 2022'!C39+'Julio 2022'!C39+'Agosto 2022'!C39+'Septiembre 2022'!C39+'Octubre 2022'!C39+'Noviembre 2022'!C39+'Diciembre 2022'!C39-'Año 2022'!C39</f>
        <v>0</v>
      </c>
      <c r="D39" s="34">
        <f>'Enero 2022'!D39+'Febrero 2022'!D39+'Marzo 2022'!D39+'Abril 2022'!D39+'Mayo 2022'!D39+'Junio 2022'!D39+'Julio 2022'!D39+'Agosto 2022'!D39+'Septiembre 2022'!D39+'Octubre 2022'!D39+'Noviembre 2022'!D39+'Diciembre 2022'!D39-'Año 2022'!D39</f>
        <v>0</v>
      </c>
      <c r="F39" s="151">
        <f>'ITR22'!B39+IITR22!B39+IIITR22!B39+IVTR22!B39-'Año 2022'!B39</f>
        <v>0</v>
      </c>
      <c r="G39" s="151">
        <f>'ITR22'!C39+IITR22!C39+IIITR22!C39+IVTR22!C39-'Año 2022'!C39</f>
        <v>0</v>
      </c>
      <c r="H39" s="151">
        <f>'ITR22'!D39+IITR22!D39+IIITR22!D39+IVTR22!D39-'Año 2022'!D39</f>
        <v>0</v>
      </c>
      <c r="I39" s="149"/>
    </row>
    <row r="40" spans="1:9" ht="15.75" thickBot="1">
      <c r="A40" s="39" t="s">
        <v>30</v>
      </c>
      <c r="B40" s="34">
        <f>'Enero 2022'!B40+'Febrero 2022'!B40+'Marzo 2022'!B40+'Abril 2022'!B40+'Mayo 2022'!B40+'Junio 2022'!B40+'Julio 2022'!B40+'Agosto 2022'!B40+'Septiembre 2022'!B40+'Octubre 2022'!B40+'Noviembre 2022'!B40+'Diciembre 2022'!B40-'Año 2022'!B40</f>
        <v>0</v>
      </c>
      <c r="C40" s="34">
        <f>'Enero 2022'!C40+'Febrero 2022'!C40+'Marzo 2022'!C40+'Abril 2022'!C40+'Mayo 2022'!C40+'Junio 2022'!C40+'Julio 2022'!C40+'Agosto 2022'!C40+'Septiembre 2022'!C40+'Octubre 2022'!C40+'Noviembre 2022'!C40+'Diciembre 2022'!C40-'Año 2022'!C40</f>
        <v>0</v>
      </c>
      <c r="D40" s="34">
        <f>'Enero 2022'!D40+'Febrero 2022'!D40+'Marzo 2022'!D40+'Abril 2022'!D40+'Mayo 2022'!D40+'Junio 2022'!D40+'Julio 2022'!D40+'Agosto 2022'!D40+'Septiembre 2022'!D40+'Octubre 2022'!D40+'Noviembre 2022'!D40+'Diciembre 2022'!D40-'Año 2022'!D40</f>
        <v>0</v>
      </c>
      <c r="F40" s="151">
        <f>'ITR22'!B40+IITR22!B40+IIITR22!B40+IVTR22!B40-'Año 2022'!B40</f>
        <v>0</v>
      </c>
      <c r="G40" s="151">
        <f>'ITR22'!C40+IITR22!C40+IIITR22!C40+IVTR22!C40-'Año 2022'!C40</f>
        <v>0</v>
      </c>
      <c r="H40" s="151">
        <f>'ITR22'!D40+IITR22!D40+IIITR22!D40+IVTR22!D40-'Año 2022'!D40</f>
        <v>0</v>
      </c>
      <c r="I40" s="149"/>
    </row>
    <row r="41" spans="1:9" ht="15.75" thickBot="1">
      <c r="A41" s="40" t="s">
        <v>31</v>
      </c>
      <c r="B41" s="34">
        <f>'Enero 2022'!B41+'Febrero 2022'!B41+'Marzo 2022'!B41+'Abril 2022'!B41+'Mayo 2022'!B41+'Junio 2022'!B41+'Julio 2022'!B41+'Agosto 2022'!B41+'Septiembre 2022'!B41+'Octubre 2022'!B41+'Noviembre 2022'!B41+'Diciembre 2022'!B41-'Año 2022'!B41</f>
        <v>0</v>
      </c>
      <c r="C41" s="34">
        <f>'Enero 2022'!C41+'Febrero 2022'!C41+'Marzo 2022'!C41+'Abril 2022'!C41+'Mayo 2022'!C41+'Junio 2022'!C41+'Julio 2022'!C41+'Agosto 2022'!C41+'Septiembre 2022'!C41+'Octubre 2022'!C41+'Noviembre 2022'!C41+'Diciembre 2022'!C41-'Año 2022'!C41</f>
        <v>0</v>
      </c>
      <c r="D41" s="34">
        <f>'Enero 2022'!D41+'Febrero 2022'!D41+'Marzo 2022'!D41+'Abril 2022'!D41+'Mayo 2022'!D41+'Junio 2022'!D41+'Julio 2022'!D41+'Agosto 2022'!D41+'Septiembre 2022'!D41+'Octubre 2022'!D41+'Noviembre 2022'!D41+'Diciembre 2022'!D41-'Año 2022'!D41</f>
        <v>0</v>
      </c>
      <c r="F41" s="151">
        <f>'ITR22'!B41+IITR22!B41+IIITR22!B41+IVTR22!B41-'Año 2022'!B41</f>
        <v>0</v>
      </c>
      <c r="G41" s="151">
        <f>'ITR22'!C41+IITR22!C41+IIITR22!C41+IVTR22!C41-'Año 2022'!C41</f>
        <v>0</v>
      </c>
      <c r="H41" s="151">
        <f>'ITR22'!D41+IITR22!D41+IIITR22!D41+IVTR22!D41-'Año 2022'!D41</f>
        <v>0</v>
      </c>
      <c r="I41" s="149"/>
    </row>
    <row r="42" spans="1:9" ht="15.75" thickBot="1">
      <c r="A42" s="24"/>
      <c r="B42" s="37"/>
      <c r="C42" s="37"/>
      <c r="D42" s="37"/>
      <c r="F42" s="151"/>
      <c r="G42" s="151"/>
      <c r="H42" s="151"/>
      <c r="I42" s="149"/>
    </row>
    <row r="43" spans="1:9" ht="15.75" thickBot="1">
      <c r="A43" s="84" t="s">
        <v>32</v>
      </c>
      <c r="B43" s="85">
        <f t="shared" ref="B43:C43" si="8">+B44+B45+B46+B47+B48+B49+B50+B51+B52</f>
        <v>0</v>
      </c>
      <c r="C43" s="85">
        <f t="shared" si="8"/>
        <v>0</v>
      </c>
      <c r="D43" s="85">
        <f>+D44+D45+D46+D47+D48+D49+D50+D51+D52</f>
        <v>0</v>
      </c>
      <c r="F43" s="151"/>
      <c r="G43" s="151"/>
      <c r="H43" s="151"/>
      <c r="I43" s="149"/>
    </row>
    <row r="44" spans="1:9" ht="15.75" thickBot="1">
      <c r="A44" s="38" t="s">
        <v>33</v>
      </c>
      <c r="B44" s="30">
        <f>'Enero 2022'!B44+'Febrero 2022'!B44+'Marzo 2022'!B44+'Abril 2022'!B44+'Mayo 2022'!B44+'Junio 2022'!B44+'Julio 2022'!B44+'Agosto 2022'!B44+'Septiembre 2022'!B44+'Octubre 2022'!B44+'Noviembre 2022'!B44+'Diciembre 2022'!B44-'Año 2022'!B44</f>
        <v>0</v>
      </c>
      <c r="C44" s="30">
        <f>'Enero 2022'!C44+'Febrero 2022'!C44+'Marzo 2022'!C44+'Abril 2022'!C44+'Mayo 2022'!C44+'Junio 2022'!C44+'Julio 2022'!C44+'Agosto 2022'!C44+'Septiembre 2022'!C44+'Octubre 2022'!C44+'Noviembre 2022'!C44+'Diciembre 2022'!C44-'Año 2022'!C44</f>
        <v>0</v>
      </c>
      <c r="D44" s="31">
        <f>'Enero 2022'!D44+'Febrero 2022'!D44+'Marzo 2022'!D44+'Abril 2022'!D44+'Mayo 2022'!D44+'Junio 2022'!D44+'Julio 2022'!D44+'Agosto 2022'!D44+'Septiembre 2022'!D44+'Octubre 2022'!D44+'Noviembre 2022'!D44+'Diciembre 2022'!D44-'Año 2022'!D44</f>
        <v>0</v>
      </c>
      <c r="F44" s="151">
        <f>'ITR22'!B44+IITR22!B44+IIITR22!B44+IVTR22!B44-'Año 2022'!B44</f>
        <v>0</v>
      </c>
      <c r="G44" s="151">
        <f>'ITR22'!C44+IITR22!C44+IIITR22!C44+IVTR22!C44-'Año 2022'!C44</f>
        <v>0</v>
      </c>
      <c r="H44" s="151">
        <f>'ITR22'!D44+IITR22!D44+IIITR22!D44+IVTR22!D44-'Año 2022'!D44</f>
        <v>0</v>
      </c>
      <c r="I44" s="149"/>
    </row>
    <row r="45" spans="1:9" ht="15.75" thickBot="1">
      <c r="A45" s="39" t="s">
        <v>34</v>
      </c>
      <c r="B45" s="30">
        <f>'Enero 2022'!B45+'Febrero 2022'!B45+'Marzo 2022'!B45+'Abril 2022'!B45+'Mayo 2022'!B45+'Junio 2022'!B45+'Julio 2022'!B45+'Agosto 2022'!B45+'Septiembre 2022'!B45+'Octubre 2022'!B45+'Noviembre 2022'!B45+'Diciembre 2022'!B45-'Año 2022'!B45</f>
        <v>0</v>
      </c>
      <c r="C45" s="30">
        <f>'Enero 2022'!C45+'Febrero 2022'!C45+'Marzo 2022'!C45+'Abril 2022'!C45+'Mayo 2022'!C45+'Junio 2022'!C45+'Julio 2022'!C45+'Agosto 2022'!C45+'Septiembre 2022'!C45+'Octubre 2022'!C45+'Noviembre 2022'!C45+'Diciembre 2022'!C45-'Año 2022'!C45</f>
        <v>0</v>
      </c>
      <c r="D45" s="31">
        <f>'Enero 2022'!D45+'Febrero 2022'!D45+'Marzo 2022'!D45+'Abril 2022'!D45+'Mayo 2022'!D45+'Junio 2022'!D45+'Julio 2022'!D45+'Agosto 2022'!D45+'Septiembre 2022'!D45+'Octubre 2022'!D45+'Noviembre 2022'!D45+'Diciembre 2022'!D45-'Año 2022'!D45</f>
        <v>0</v>
      </c>
      <c r="F45" s="151">
        <f>'ITR22'!B45+IITR22!B45+IIITR22!B45+IVTR22!B45-'Año 2022'!B45</f>
        <v>0</v>
      </c>
      <c r="G45" s="151">
        <f>'ITR22'!C45+IITR22!C45+IIITR22!C45+IVTR22!C45-'Año 2022'!C45</f>
        <v>0</v>
      </c>
      <c r="H45" s="151">
        <f>'ITR22'!D45+IITR22!D45+IIITR22!D45+IVTR22!D45-'Año 2022'!D45</f>
        <v>0</v>
      </c>
      <c r="I45" s="149"/>
    </row>
    <row r="46" spans="1:9" ht="15.75" thickBot="1">
      <c r="A46" s="39" t="s">
        <v>35</v>
      </c>
      <c r="B46" s="30">
        <f>'Enero 2022'!B46+'Febrero 2022'!B46+'Marzo 2022'!B46+'Abril 2022'!B46+'Mayo 2022'!B46+'Junio 2022'!B46+'Julio 2022'!B46+'Agosto 2022'!B46+'Septiembre 2022'!B46+'Octubre 2022'!B46+'Noviembre 2022'!B46+'Diciembre 2022'!B46-'Año 2022'!B46</f>
        <v>0</v>
      </c>
      <c r="C46" s="30">
        <f>'Enero 2022'!C46+'Febrero 2022'!C46+'Marzo 2022'!C46+'Abril 2022'!C46+'Mayo 2022'!C46+'Junio 2022'!C46+'Julio 2022'!C46+'Agosto 2022'!C46+'Septiembre 2022'!C46+'Octubre 2022'!C46+'Noviembre 2022'!C46+'Diciembre 2022'!C46-'Año 2022'!C46</f>
        <v>0</v>
      </c>
      <c r="D46" s="31">
        <f>'Enero 2022'!D46+'Febrero 2022'!D46+'Marzo 2022'!D46+'Abril 2022'!D46+'Mayo 2022'!D46+'Junio 2022'!D46+'Julio 2022'!D46+'Agosto 2022'!D46+'Septiembre 2022'!D46+'Octubre 2022'!D46+'Noviembre 2022'!D46+'Diciembre 2022'!D46-'Año 2022'!D46</f>
        <v>0</v>
      </c>
      <c r="F46" s="151">
        <f>'ITR22'!B46+IITR22!B46+IIITR22!B46+IVTR22!B46-'Año 2022'!B46</f>
        <v>0</v>
      </c>
      <c r="G46" s="151">
        <f>'ITR22'!C46+IITR22!C46+IIITR22!C46+IVTR22!C46-'Año 2022'!C46</f>
        <v>0</v>
      </c>
      <c r="H46" s="151">
        <f>'ITR22'!D46+IITR22!D46+IIITR22!D46+IVTR22!D46-'Año 2022'!D46</f>
        <v>0</v>
      </c>
      <c r="I46" s="149"/>
    </row>
    <row r="47" spans="1:9" ht="15.75" thickBot="1">
      <c r="A47" s="39" t="s">
        <v>36</v>
      </c>
      <c r="B47" s="30">
        <f>'Enero 2022'!B47+'Febrero 2022'!B47+'Marzo 2022'!B47+'Abril 2022'!B47+'Mayo 2022'!B47+'Junio 2022'!B47+'Julio 2022'!B47+'Agosto 2022'!B47+'Septiembre 2022'!B47+'Octubre 2022'!B47+'Noviembre 2022'!B47+'Diciembre 2022'!B47-'Año 2022'!B47</f>
        <v>0</v>
      </c>
      <c r="C47" s="30">
        <f>'Enero 2022'!C47+'Febrero 2022'!C47+'Marzo 2022'!C47+'Abril 2022'!C47+'Mayo 2022'!C47+'Junio 2022'!C47+'Julio 2022'!C47+'Agosto 2022'!C47+'Septiembre 2022'!C47+'Octubre 2022'!C47+'Noviembre 2022'!C47+'Diciembre 2022'!C47-'Año 2022'!C47</f>
        <v>0</v>
      </c>
      <c r="D47" s="31">
        <f>'Enero 2022'!D47+'Febrero 2022'!D47+'Marzo 2022'!D47+'Abril 2022'!D47+'Mayo 2022'!D47+'Junio 2022'!D47+'Julio 2022'!D47+'Agosto 2022'!D47+'Septiembre 2022'!D47+'Octubre 2022'!D47+'Noviembre 2022'!D47+'Diciembre 2022'!D47-'Año 2022'!D47</f>
        <v>0</v>
      </c>
      <c r="F47" s="151">
        <f>'ITR22'!B47+IITR22!B47+IIITR22!B47+IVTR22!B47-'Año 2022'!B47</f>
        <v>0</v>
      </c>
      <c r="G47" s="151">
        <f>'ITR22'!C47+IITR22!C47+IIITR22!C47+IVTR22!C47-'Año 2022'!C47</f>
        <v>0</v>
      </c>
      <c r="H47" s="151">
        <f>'ITR22'!D47+IITR22!D47+IIITR22!D47+IVTR22!D47-'Año 2022'!D47</f>
        <v>0</v>
      </c>
      <c r="I47" s="149"/>
    </row>
    <row r="48" spans="1:9" ht="15.75" thickBot="1">
      <c r="A48" s="39" t="s">
        <v>37</v>
      </c>
      <c r="B48" s="30">
        <f>'Enero 2022'!B48+'Febrero 2022'!B48+'Marzo 2022'!B48+'Abril 2022'!B48+'Mayo 2022'!B48+'Junio 2022'!B48+'Julio 2022'!B48+'Agosto 2022'!B48+'Septiembre 2022'!B48+'Octubre 2022'!B48+'Noviembre 2022'!B48+'Diciembre 2022'!B48-'Año 2022'!B48</f>
        <v>0</v>
      </c>
      <c r="C48" s="30">
        <f>'Enero 2022'!C48+'Febrero 2022'!C48+'Marzo 2022'!C48+'Abril 2022'!C48+'Mayo 2022'!C48+'Junio 2022'!C48+'Julio 2022'!C48+'Agosto 2022'!C48+'Septiembre 2022'!C48+'Octubre 2022'!C48+'Noviembre 2022'!C48+'Diciembre 2022'!C48-'Año 2022'!C48</f>
        <v>0</v>
      </c>
      <c r="D48" s="31">
        <f>'Enero 2022'!D48+'Febrero 2022'!D48+'Marzo 2022'!D48+'Abril 2022'!D48+'Mayo 2022'!D48+'Junio 2022'!D48+'Julio 2022'!D48+'Agosto 2022'!D48+'Septiembre 2022'!D48+'Octubre 2022'!D48+'Noviembre 2022'!D48+'Diciembre 2022'!D48-'Año 2022'!D48</f>
        <v>0</v>
      </c>
      <c r="F48" s="151">
        <f>'ITR22'!B48+IITR22!B48+IIITR22!B48+IVTR22!B48-'Año 2022'!B48</f>
        <v>0</v>
      </c>
      <c r="G48" s="151">
        <f>'ITR22'!C48+IITR22!C48+IIITR22!C48+IVTR22!C48-'Año 2022'!C48</f>
        <v>0</v>
      </c>
      <c r="H48" s="151">
        <f>'ITR22'!D48+IITR22!D48+IIITR22!D48+IVTR22!D48-'Año 2022'!D48</f>
        <v>0</v>
      </c>
      <c r="I48" s="149"/>
    </row>
    <row r="49" spans="1:9" ht="15.75" thickBot="1">
      <c r="A49" s="39" t="s">
        <v>38</v>
      </c>
      <c r="B49" s="30">
        <f>'Enero 2022'!B49+'Febrero 2022'!B49+'Marzo 2022'!B49+'Abril 2022'!B49+'Mayo 2022'!B49+'Junio 2022'!B49+'Julio 2022'!B49+'Agosto 2022'!B49+'Septiembre 2022'!B49+'Octubre 2022'!B49+'Noviembre 2022'!B49+'Diciembre 2022'!B49-'Año 2022'!B49</f>
        <v>0</v>
      </c>
      <c r="C49" s="30">
        <f>'Enero 2022'!C49+'Febrero 2022'!C49+'Marzo 2022'!C49+'Abril 2022'!C49+'Mayo 2022'!C49+'Junio 2022'!C49+'Julio 2022'!C49+'Agosto 2022'!C49+'Septiembre 2022'!C49+'Octubre 2022'!C49+'Noviembre 2022'!C49+'Diciembre 2022'!C49-'Año 2022'!C49</f>
        <v>0</v>
      </c>
      <c r="D49" s="31">
        <f>'Enero 2022'!D49+'Febrero 2022'!D49+'Marzo 2022'!D49+'Abril 2022'!D49+'Mayo 2022'!D49+'Junio 2022'!D49+'Julio 2022'!D49+'Agosto 2022'!D49+'Septiembre 2022'!D49+'Octubre 2022'!D49+'Noviembre 2022'!D49+'Diciembre 2022'!D49-'Año 2022'!D49</f>
        <v>0</v>
      </c>
      <c r="F49" s="151">
        <f>'ITR22'!B49+IITR22!B49+IIITR22!B49+IVTR22!B49-'Año 2022'!B49</f>
        <v>0</v>
      </c>
      <c r="G49" s="151">
        <f>'ITR22'!C49+IITR22!C49+IIITR22!C49+IVTR22!C49-'Año 2022'!C49</f>
        <v>0</v>
      </c>
      <c r="H49" s="151">
        <f>'ITR22'!D49+IITR22!D49+IIITR22!D49+IVTR22!D49-'Año 2022'!D49</f>
        <v>0</v>
      </c>
      <c r="I49" s="149"/>
    </row>
    <row r="50" spans="1:9" ht="15.75" thickBot="1">
      <c r="A50" s="39" t="s">
        <v>39</v>
      </c>
      <c r="B50" s="30">
        <f>'Enero 2022'!B50+'Febrero 2022'!B50+'Marzo 2022'!B50+'Abril 2022'!B50+'Mayo 2022'!B50+'Junio 2022'!B50+'Julio 2022'!B50+'Agosto 2022'!B50+'Septiembre 2022'!B50+'Octubre 2022'!B50+'Noviembre 2022'!B50+'Diciembre 2022'!B50-'Año 2022'!B50</f>
        <v>0</v>
      </c>
      <c r="C50" s="30">
        <f>'Enero 2022'!C50+'Febrero 2022'!C50+'Marzo 2022'!C50+'Abril 2022'!C50+'Mayo 2022'!C50+'Junio 2022'!C50+'Julio 2022'!C50+'Agosto 2022'!C50+'Septiembre 2022'!C50+'Octubre 2022'!C50+'Noviembre 2022'!C50+'Diciembre 2022'!C50-'Año 2022'!C50</f>
        <v>0</v>
      </c>
      <c r="D50" s="31">
        <f>'Enero 2022'!D50+'Febrero 2022'!D50+'Marzo 2022'!D50+'Abril 2022'!D50+'Mayo 2022'!D50+'Junio 2022'!D50+'Julio 2022'!D50+'Agosto 2022'!D50+'Septiembre 2022'!D50+'Octubre 2022'!D50+'Noviembre 2022'!D50+'Diciembre 2022'!D50-'Año 2022'!D50</f>
        <v>0</v>
      </c>
      <c r="F50" s="151">
        <f>'ITR22'!B50+IITR22!B50+IIITR22!B50+IVTR22!B50-'Año 2022'!B50</f>
        <v>0</v>
      </c>
      <c r="G50" s="151">
        <f>'ITR22'!C50+IITR22!C50+IIITR22!C50+IVTR22!C50-'Año 2022'!C50</f>
        <v>0</v>
      </c>
      <c r="H50" s="151">
        <f>'ITR22'!D50+IITR22!D50+IIITR22!D50+IVTR22!D50-'Año 2022'!D50</f>
        <v>0</v>
      </c>
      <c r="I50" s="149"/>
    </row>
    <row r="51" spans="1:9" ht="15.75" thickBot="1">
      <c r="A51" s="39" t="s">
        <v>40</v>
      </c>
      <c r="B51" s="30">
        <f>'Enero 2022'!B51+'Febrero 2022'!B51+'Marzo 2022'!B51+'Abril 2022'!B51+'Mayo 2022'!B51+'Junio 2022'!B51+'Julio 2022'!B51+'Agosto 2022'!B51+'Septiembre 2022'!B51+'Octubre 2022'!B51+'Noviembre 2022'!B51+'Diciembre 2022'!B51-'Año 2022'!B51</f>
        <v>0</v>
      </c>
      <c r="C51" s="30">
        <f>'Enero 2022'!C51+'Febrero 2022'!C51+'Marzo 2022'!C51+'Abril 2022'!C51+'Mayo 2022'!C51+'Junio 2022'!C51+'Julio 2022'!C51+'Agosto 2022'!C51+'Septiembre 2022'!C51+'Octubre 2022'!C51+'Noviembre 2022'!C51+'Diciembre 2022'!C51-'Año 2022'!C51</f>
        <v>0</v>
      </c>
      <c r="D51" s="31">
        <f>'Enero 2022'!D51+'Febrero 2022'!D51+'Marzo 2022'!D51+'Abril 2022'!D51+'Mayo 2022'!D51+'Junio 2022'!D51+'Julio 2022'!D51+'Agosto 2022'!D51+'Septiembre 2022'!D51+'Octubre 2022'!D51+'Noviembre 2022'!D51+'Diciembre 2022'!D51-'Año 2022'!D51</f>
        <v>0</v>
      </c>
      <c r="F51" s="151">
        <f>'ITR22'!B51+IITR22!B51+IIITR22!B51+IVTR22!B51-'Año 2022'!B51</f>
        <v>0</v>
      </c>
      <c r="G51" s="151">
        <f>'ITR22'!C51+IITR22!C51+IIITR22!C51+IVTR22!C51-'Año 2022'!C51</f>
        <v>0</v>
      </c>
      <c r="H51" s="151">
        <f>'ITR22'!D51+IITR22!D51+IIITR22!D51+IVTR22!D51-'Año 2022'!D51</f>
        <v>0</v>
      </c>
      <c r="I51" s="149"/>
    </row>
    <row r="52" spans="1:9" ht="15.75" thickBot="1">
      <c r="A52" s="40" t="s">
        <v>41</v>
      </c>
      <c r="B52" s="34">
        <f>'Enero 2022'!B52+'Febrero 2022'!B52+'Marzo 2022'!B52+'Abril 2022'!B52+'Mayo 2022'!B52+'Junio 2022'!B52+'Julio 2022'!B52+'Agosto 2022'!B52+'Septiembre 2022'!B52+'Octubre 2022'!B52+'Noviembre 2022'!B52+'Diciembre 2022'!B52-'Año 2022'!B52</f>
        <v>0</v>
      </c>
      <c r="C52" s="34">
        <f>'Enero 2022'!C52+'Febrero 2022'!C52+'Marzo 2022'!C52+'Abril 2022'!C52+'Mayo 2022'!C52+'Junio 2022'!C52+'Julio 2022'!C52+'Agosto 2022'!C52+'Septiembre 2022'!C52+'Octubre 2022'!C52+'Noviembre 2022'!C52+'Diciembre 2022'!C52-'Año 2022'!C52</f>
        <v>0</v>
      </c>
      <c r="D52" s="35">
        <f>'Enero 2022'!D52+'Febrero 2022'!D52+'Marzo 2022'!D52+'Abril 2022'!D52+'Mayo 2022'!D52+'Junio 2022'!D52+'Julio 2022'!D52+'Agosto 2022'!D52+'Septiembre 2022'!D52+'Octubre 2022'!D52+'Noviembre 2022'!D52+'Diciembre 2022'!D52-'Año 2022'!D52</f>
        <v>0</v>
      </c>
      <c r="F52" s="151">
        <f>'ITR22'!B52+IITR22!B52+IIITR22!B52+IVTR22!B52-'Año 2022'!B52</f>
        <v>0</v>
      </c>
      <c r="G52" s="151">
        <f>'ITR22'!C52+IITR22!C52+IIITR22!C52+IVTR22!C52-'Año 2022'!C52</f>
        <v>0</v>
      </c>
      <c r="H52" s="151">
        <f>'ITR22'!D52+IITR22!D52+IIITR22!D52+IVTR22!D52-'Año 2022'!D52</f>
        <v>0</v>
      </c>
      <c r="I52" s="149"/>
    </row>
    <row r="53" spans="1:9" ht="15.75" thickBot="1">
      <c r="A53" s="24"/>
      <c r="B53" s="37"/>
      <c r="C53" s="37"/>
      <c r="D53" s="37"/>
      <c r="F53" s="151"/>
      <c r="G53" s="151"/>
      <c r="H53" s="151"/>
      <c r="I53" s="149"/>
    </row>
    <row r="54" spans="1:9" ht="15.75" thickBot="1">
      <c r="A54" s="84" t="s">
        <v>42</v>
      </c>
      <c r="B54" s="85">
        <f t="shared" ref="B54:C54" si="9">+B55+B57+B56+B58</f>
        <v>0</v>
      </c>
      <c r="C54" s="85">
        <f t="shared" si="9"/>
        <v>0</v>
      </c>
      <c r="D54" s="85">
        <f>+D55+D57+D56+D58</f>
        <v>0</v>
      </c>
      <c r="F54" s="151"/>
      <c r="G54" s="151"/>
      <c r="H54" s="151"/>
      <c r="I54" s="149"/>
    </row>
    <row r="55" spans="1:9" ht="15.75" thickBot="1">
      <c r="A55" s="38" t="s">
        <v>43</v>
      </c>
      <c r="B55" s="30">
        <v>0</v>
      </c>
      <c r="C55" s="30">
        <v>0</v>
      </c>
      <c r="D55" s="31">
        <v>0</v>
      </c>
      <c r="F55" s="151">
        <f>'ITR22'!B55+IITR22!B55+IIITR22!B55+IVTR22!B55-'Año 2022'!B55</f>
        <v>0</v>
      </c>
      <c r="G55" s="151">
        <f>'ITR22'!C55+IITR22!C55+IIITR22!C55+IVTR22!C55-'Año 2022'!C55</f>
        <v>0</v>
      </c>
      <c r="H55" s="151">
        <f>'ITR22'!D55+IITR22!D55+IIITR22!D55+IVTR22!D55-'Año 2022'!D55</f>
        <v>0</v>
      </c>
      <c r="I55" s="149"/>
    </row>
    <row r="56" spans="1:9" ht="15.75" thickBot="1">
      <c r="A56" s="39" t="s">
        <v>44</v>
      </c>
      <c r="B56" s="30">
        <v>0</v>
      </c>
      <c r="C56" s="30">
        <v>0</v>
      </c>
      <c r="D56" s="31">
        <v>0</v>
      </c>
      <c r="F56" s="151">
        <f>'ITR22'!B56+IITR22!B56+IIITR22!B56+IVTR22!B56-'Año 2022'!B56</f>
        <v>0</v>
      </c>
      <c r="G56" s="151">
        <f>'ITR22'!C56+IITR22!C56+IIITR22!C56+IVTR22!C56-'Año 2022'!C56</f>
        <v>0</v>
      </c>
      <c r="H56" s="151">
        <f>'ITR22'!D56+IITR22!D56+IIITR22!D56+IVTR22!D56-'Año 2022'!D56</f>
        <v>0</v>
      </c>
      <c r="I56" s="149"/>
    </row>
    <row r="57" spans="1:9" ht="15.75" thickBot="1">
      <c r="A57" s="39" t="s">
        <v>45</v>
      </c>
      <c r="B57" s="30">
        <v>0</v>
      </c>
      <c r="C57" s="30">
        <v>0</v>
      </c>
      <c r="D57" s="31">
        <v>0</v>
      </c>
      <c r="F57" s="151">
        <f>'ITR22'!B57+IITR22!B57+IIITR22!B57+IVTR22!B57-'Año 2022'!B57</f>
        <v>0</v>
      </c>
      <c r="G57" s="151">
        <f>'ITR22'!C57+IITR22!C57+IIITR22!C57+IVTR22!C57-'Año 2022'!C57</f>
        <v>0</v>
      </c>
      <c r="H57" s="151">
        <f>'ITR22'!D57+IITR22!D57+IIITR22!D57+IVTR22!D57-'Año 2022'!D57</f>
        <v>0</v>
      </c>
      <c r="I57" s="149"/>
    </row>
    <row r="58" spans="1:9" ht="15.75" thickBot="1">
      <c r="A58" s="40" t="s">
        <v>46</v>
      </c>
      <c r="B58" s="34">
        <v>0</v>
      </c>
      <c r="C58" s="34">
        <v>0</v>
      </c>
      <c r="D58" s="35">
        <v>0</v>
      </c>
      <c r="F58" s="151">
        <f>'ITR22'!B58+IITR22!B58+IIITR22!B58+IVTR22!B58-'Año 2022'!B58</f>
        <v>0</v>
      </c>
      <c r="G58" s="151">
        <f>'ITR22'!C58+IITR22!C58+IIITR22!C58+IVTR22!C58-'Año 2022'!C58</f>
        <v>0</v>
      </c>
      <c r="H58" s="151">
        <f>'ITR22'!D58+IITR22!D58+IIITR22!D58+IVTR22!D58-'Año 2022'!D58</f>
        <v>0</v>
      </c>
      <c r="I58" s="149"/>
    </row>
    <row r="59" spans="1:9" ht="15.75" thickBot="1">
      <c r="A59" s="24"/>
      <c r="B59" s="37"/>
      <c r="C59" s="37"/>
      <c r="D59" s="37"/>
      <c r="F59" s="151"/>
      <c r="G59" s="151"/>
      <c r="H59" s="151"/>
      <c r="I59" s="149"/>
    </row>
    <row r="60" spans="1:9" ht="15.75" thickBot="1">
      <c r="A60" s="84" t="s">
        <v>47</v>
      </c>
      <c r="B60" s="85">
        <f t="shared" ref="B60:C60" si="10">+B61+B62+B63</f>
        <v>0</v>
      </c>
      <c r="C60" s="85">
        <f t="shared" si="10"/>
        <v>0</v>
      </c>
      <c r="D60" s="85">
        <f>+D61+D62+D63</f>
        <v>0</v>
      </c>
      <c r="F60" s="151"/>
      <c r="G60" s="151"/>
      <c r="H60" s="151"/>
      <c r="I60" s="149"/>
    </row>
    <row r="61" spans="1:9" ht="15.75" thickBot="1">
      <c r="A61" s="38" t="s">
        <v>48</v>
      </c>
      <c r="B61" s="30">
        <f>'Enero 2022'!B61+'Febrero 2022'!B61+'Marzo 2022'!B61+'Abril 2022'!B61+'Mayo 2022'!B61+'Junio 2022'!B61+'Julio 2022'!B61+'Agosto 2022'!B61+'Septiembre 2022'!B61+'Octubre 2022'!B61+'Noviembre 2022'!B61+'Diciembre 2022'!B61-'Año 2022'!B61</f>
        <v>0</v>
      </c>
      <c r="C61" s="30">
        <f>'Enero 2022'!C61+'Febrero 2022'!C61+'Marzo 2022'!C61+'Abril 2022'!C61+'Mayo 2022'!C61+'Junio 2022'!C61+'Julio 2022'!C61+'Agosto 2022'!C61+'Septiembre 2022'!C61+'Octubre 2022'!C61+'Noviembre 2022'!C61+'Diciembre 2022'!C61-'Año 2022'!C61</f>
        <v>0</v>
      </c>
      <c r="D61" s="31">
        <f>'Enero 2022'!D61+'Febrero 2022'!D61+'Marzo 2022'!D61+'Abril 2022'!D61+'Mayo 2022'!D61+'Junio 2022'!D61+'Julio 2022'!D61+'Agosto 2022'!D61+'Septiembre 2022'!D61+'Octubre 2022'!D61+'Noviembre 2022'!D61+'Diciembre 2022'!D61-'Año 2022'!D61</f>
        <v>0</v>
      </c>
      <c r="F61" s="151">
        <f>'ITR22'!B61+IITR22!B61+IIITR22!B61+IVTR22!B61-'Año 2022'!B61</f>
        <v>0</v>
      </c>
      <c r="G61" s="151">
        <f>'ITR22'!C61+IITR22!C61+IIITR22!C61+IVTR22!C61-'Año 2022'!C61</f>
        <v>0</v>
      </c>
      <c r="H61" s="151">
        <f>'ITR22'!D61+IITR22!D61+IIITR22!D61+IVTR22!D61-'Año 2022'!D61</f>
        <v>0</v>
      </c>
      <c r="I61" s="149"/>
    </row>
    <row r="62" spans="1:9" ht="15.75" thickBot="1">
      <c r="A62" s="39" t="s">
        <v>49</v>
      </c>
      <c r="B62" s="30">
        <f>'Enero 2022'!B62+'Febrero 2022'!B62+'Marzo 2022'!B62+'Abril 2022'!B62+'Mayo 2022'!B62+'Junio 2022'!B62+'Julio 2022'!B62+'Agosto 2022'!B62+'Septiembre 2022'!B62+'Octubre 2022'!B62+'Noviembre 2022'!B62+'Diciembre 2022'!B62-'Año 2022'!B62</f>
        <v>0</v>
      </c>
      <c r="C62" s="30">
        <f>'Enero 2022'!C62+'Febrero 2022'!C62+'Marzo 2022'!C62+'Abril 2022'!C62+'Mayo 2022'!C62+'Junio 2022'!C62+'Julio 2022'!C62+'Agosto 2022'!C62+'Septiembre 2022'!C62+'Octubre 2022'!C62+'Noviembre 2022'!C62+'Diciembre 2022'!C62-'Año 2022'!C62</f>
        <v>0</v>
      </c>
      <c r="D62" s="31">
        <f>'Enero 2022'!D62+'Febrero 2022'!D62+'Marzo 2022'!D62+'Abril 2022'!D62+'Mayo 2022'!D62+'Junio 2022'!D62+'Julio 2022'!D62+'Agosto 2022'!D62+'Septiembre 2022'!D62+'Octubre 2022'!D62+'Noviembre 2022'!D62+'Diciembre 2022'!D62-'Año 2022'!D62</f>
        <v>0</v>
      </c>
      <c r="F62" s="151">
        <f>'ITR22'!B62+IITR22!B62+IIITR22!B62+IVTR22!B62-'Año 2022'!B62</f>
        <v>0</v>
      </c>
      <c r="G62" s="151">
        <f>'ITR22'!C62+IITR22!C62+IIITR22!C62+IVTR22!C62-'Año 2022'!C62</f>
        <v>0</v>
      </c>
      <c r="H62" s="151">
        <f>'ITR22'!D62+IITR22!D62+IIITR22!D62+IVTR22!D62-'Año 2022'!D62</f>
        <v>0</v>
      </c>
      <c r="I62" s="149"/>
    </row>
    <row r="63" spans="1:9" ht="15.75" thickBot="1">
      <c r="A63" s="40" t="s">
        <v>50</v>
      </c>
      <c r="B63" s="34">
        <f>'Enero 2022'!B63+'Febrero 2022'!B63+'Marzo 2022'!B63+'Abril 2022'!B63+'Mayo 2022'!B63+'Junio 2022'!B63+'Julio 2022'!B63+'Agosto 2022'!B63+'Septiembre 2022'!B63+'Octubre 2022'!B63+'Noviembre 2022'!B63+'Diciembre 2022'!B63-'Año 2022'!B63</f>
        <v>0</v>
      </c>
      <c r="C63" s="34">
        <f>'Enero 2022'!C63+'Febrero 2022'!C63+'Marzo 2022'!C63+'Abril 2022'!C63+'Mayo 2022'!C63+'Junio 2022'!C63+'Julio 2022'!C63+'Agosto 2022'!C63+'Septiembre 2022'!C63+'Octubre 2022'!C63+'Noviembre 2022'!C63+'Diciembre 2022'!C63-'Año 2022'!C63</f>
        <v>0</v>
      </c>
      <c r="D63" s="35">
        <f>'Enero 2022'!D63+'Febrero 2022'!D63+'Marzo 2022'!D63+'Abril 2022'!D63+'Mayo 2022'!D63+'Junio 2022'!D63+'Julio 2022'!D63+'Agosto 2022'!D63+'Septiembre 2022'!D63+'Octubre 2022'!D63+'Noviembre 2022'!D63+'Diciembre 2022'!D63-'Año 2022'!D63</f>
        <v>0</v>
      </c>
      <c r="F63" s="151">
        <f>'ITR22'!B63+IITR22!B63+IIITR22!B63+IVTR22!B63-'Año 2022'!B63</f>
        <v>0</v>
      </c>
      <c r="G63" s="151">
        <f>'ITR22'!C63+IITR22!C63+IIITR22!C63+IVTR22!C63-'Año 2022'!C63</f>
        <v>0</v>
      </c>
      <c r="H63" s="151">
        <f>'ITR22'!D63+IITR22!D63+IIITR22!D63+IVTR22!D63-'Año 2022'!D63</f>
        <v>0</v>
      </c>
      <c r="I63" s="149"/>
    </row>
    <row r="64" spans="1:9" ht="15.75" thickBot="1">
      <c r="A64" s="24"/>
      <c r="B64" s="37"/>
      <c r="C64" s="37"/>
      <c r="D64" s="37"/>
      <c r="F64" s="151"/>
      <c r="G64" s="151"/>
      <c r="H64" s="151"/>
      <c r="I64" s="149"/>
    </row>
    <row r="65" spans="1:9" ht="15.75" thickBot="1">
      <c r="A65" s="84" t="s">
        <v>51</v>
      </c>
      <c r="B65" s="85">
        <f t="shared" ref="B65:C65" si="11">+B66+B67</f>
        <v>0</v>
      </c>
      <c r="C65" s="85">
        <f t="shared" si="11"/>
        <v>0</v>
      </c>
      <c r="D65" s="85">
        <f>+D66+D67</f>
        <v>0</v>
      </c>
      <c r="F65" s="151"/>
      <c r="G65" s="151"/>
      <c r="H65" s="151"/>
      <c r="I65" s="149"/>
    </row>
    <row r="66" spans="1:9" ht="15.75" thickBot="1">
      <c r="A66" s="38" t="s">
        <v>52</v>
      </c>
      <c r="B66" s="30">
        <f>'Enero 2022'!B66+'Febrero 2022'!B66+'Marzo 2022'!B66+'Abril 2022'!B66+'Mayo 2022'!B66+'Junio 2022'!B66+'Julio 2022'!B66+'Agosto 2022'!B66+'Septiembre 2022'!B66+'Octubre 2022'!B66+'Noviembre 2022'!B66+'Diciembre 2022'!B66-'Año 2022'!B66</f>
        <v>0</v>
      </c>
      <c r="C66" s="30">
        <f>'Enero 2022'!C66+'Febrero 2022'!C66+'Marzo 2022'!C66+'Abril 2022'!C66+'Mayo 2022'!C66+'Junio 2022'!C66+'Julio 2022'!C66+'Agosto 2022'!C66+'Septiembre 2022'!C66+'Octubre 2022'!C66+'Noviembre 2022'!C66+'Diciembre 2022'!C66-'Año 2022'!C66</f>
        <v>0</v>
      </c>
      <c r="D66" s="31">
        <f>'Enero 2022'!D66+'Febrero 2022'!D66+'Marzo 2022'!D66+'Abril 2022'!D66+'Mayo 2022'!D66+'Junio 2022'!D66+'Julio 2022'!D66+'Agosto 2022'!D66+'Septiembre 2022'!D66+'Octubre 2022'!D66+'Noviembre 2022'!D66+'Diciembre 2022'!D66-'Año 2022'!D66</f>
        <v>0</v>
      </c>
      <c r="F66" s="151">
        <f>'ITR22'!B66+IITR22!B66+IIITR22!B66+IVTR22!B66-'Año 2022'!B66</f>
        <v>0</v>
      </c>
      <c r="G66" s="151">
        <f>'ITR22'!C66+IITR22!C66+IIITR22!C66+IVTR22!C66-'Año 2022'!C66</f>
        <v>0</v>
      </c>
      <c r="H66" s="151">
        <f>'ITR22'!D66+IITR22!D66+IIITR22!D66+IVTR22!D66-'Año 2022'!D66</f>
        <v>0</v>
      </c>
      <c r="I66" s="149"/>
    </row>
    <row r="67" spans="1:9" ht="15.75" thickBot="1">
      <c r="A67" s="40" t="s">
        <v>53</v>
      </c>
      <c r="B67" s="34">
        <f>'Enero 2022'!B67+'Febrero 2022'!B67+'Marzo 2022'!B67+'Abril 2022'!B67+'Mayo 2022'!B67+'Junio 2022'!B67+'Julio 2022'!B67+'Agosto 2022'!B67+'Septiembre 2022'!B67+'Octubre 2022'!B67+'Noviembre 2022'!B67+'Diciembre 2022'!B67-'Año 2022'!B67</f>
        <v>0</v>
      </c>
      <c r="C67" s="34">
        <f>'Enero 2022'!C67+'Febrero 2022'!C67+'Marzo 2022'!C67+'Abril 2022'!C67+'Mayo 2022'!C67+'Junio 2022'!C67+'Julio 2022'!C67+'Agosto 2022'!C67+'Septiembre 2022'!C67+'Octubre 2022'!C67+'Noviembre 2022'!C67+'Diciembre 2022'!C67-'Año 2022'!C67</f>
        <v>0</v>
      </c>
      <c r="D67" s="35">
        <f>'Enero 2022'!D67+'Febrero 2022'!D67+'Marzo 2022'!D67+'Abril 2022'!D67+'Mayo 2022'!D67+'Junio 2022'!D67+'Julio 2022'!D67+'Agosto 2022'!D67+'Septiembre 2022'!D67+'Octubre 2022'!D67+'Noviembre 2022'!D67+'Diciembre 2022'!D67-'Año 2022'!D67</f>
        <v>0</v>
      </c>
      <c r="F67" s="151">
        <f>'ITR22'!B67+IITR22!B67+IIITR22!B67+IVTR22!B67-'Año 2022'!B67</f>
        <v>0</v>
      </c>
      <c r="G67" s="151">
        <f>'ITR22'!C67+IITR22!C67+IIITR22!C67+IVTR22!C67-'Año 2022'!C67</f>
        <v>0</v>
      </c>
      <c r="H67" s="151">
        <f>'ITR22'!D67+IITR22!D67+IIITR22!D67+IVTR22!D67-'Año 2022'!D67</f>
        <v>0</v>
      </c>
      <c r="I67" s="149"/>
    </row>
    <row r="68" spans="1:9" ht="15.75" thickBot="1">
      <c r="A68" s="24"/>
      <c r="B68" s="37"/>
      <c r="C68" s="37"/>
      <c r="D68" s="37"/>
      <c r="F68" s="151"/>
      <c r="G68" s="151"/>
      <c r="H68" s="151"/>
      <c r="I68" s="149"/>
    </row>
    <row r="69" spans="1:9" ht="15.75" thickBot="1">
      <c r="A69" s="84" t="s">
        <v>54</v>
      </c>
      <c r="B69" s="85">
        <f t="shared" ref="B69:C69" si="12">+B70+B71+B72+B73</f>
        <v>0</v>
      </c>
      <c r="C69" s="85">
        <f t="shared" si="12"/>
        <v>0</v>
      </c>
      <c r="D69" s="85">
        <f>+D70+D71+D72+D73</f>
        <v>0</v>
      </c>
      <c r="F69" s="151"/>
      <c r="G69" s="151"/>
      <c r="H69" s="151"/>
      <c r="I69" s="149"/>
    </row>
    <row r="70" spans="1:9" ht="15.75" thickBot="1">
      <c r="A70" s="38" t="s">
        <v>55</v>
      </c>
      <c r="B70" s="30">
        <f>'Enero 2022'!B70+'Febrero 2022'!B70+'Marzo 2022'!B70+'Abril 2022'!B70+'Mayo 2022'!B70+'Junio 2022'!B70+'Julio 2022'!B70+'Agosto 2022'!B70+'Septiembre 2022'!B70+'Octubre 2022'!B70+'Noviembre 2022'!B70+'Diciembre 2022'!B70-'Año 2022'!B70</f>
        <v>0</v>
      </c>
      <c r="C70" s="30">
        <f>'Enero 2022'!C70+'Febrero 2022'!C70+'Marzo 2022'!C70+'Abril 2022'!C70+'Mayo 2022'!C70+'Junio 2022'!C70+'Julio 2022'!C70+'Agosto 2022'!C70+'Septiembre 2022'!C70+'Octubre 2022'!C70+'Noviembre 2022'!C70+'Diciembre 2022'!C70-'Año 2022'!C70</f>
        <v>0</v>
      </c>
      <c r="D70" s="31">
        <f>'Enero 2022'!D70+'Febrero 2022'!D70+'Marzo 2022'!D70+'Abril 2022'!D70+'Mayo 2022'!D70+'Junio 2022'!D70+'Julio 2022'!D70+'Agosto 2022'!D70+'Septiembre 2022'!D70+'Octubre 2022'!D70+'Noviembre 2022'!D70+'Diciembre 2022'!D70-'Año 2022'!D70</f>
        <v>0</v>
      </c>
      <c r="F70" s="151">
        <f>'ITR22'!B70+IITR22!B70+IIITR22!B70+IVTR22!B70-'Año 2022'!B70</f>
        <v>0</v>
      </c>
      <c r="G70" s="151">
        <f>'ITR22'!C70+IITR22!C70+IIITR22!C70+IVTR22!C70-'Año 2022'!C70</f>
        <v>0</v>
      </c>
      <c r="H70" s="151">
        <f>'ITR22'!D70+IITR22!D70+IIITR22!D70+IVTR22!D70-'Año 2022'!D70</f>
        <v>0</v>
      </c>
      <c r="I70" s="149"/>
    </row>
    <row r="71" spans="1:9" ht="15.75" thickBot="1">
      <c r="A71" s="39" t="s">
        <v>56</v>
      </c>
      <c r="B71" s="30">
        <f>'Enero 2022'!B71+'Febrero 2022'!B71+'Marzo 2022'!B71+'Abril 2022'!B71+'Mayo 2022'!B71+'Junio 2022'!B71+'Julio 2022'!B71+'Agosto 2022'!B71+'Septiembre 2022'!B71+'Octubre 2022'!B71+'Noviembre 2022'!B71+'Diciembre 2022'!B71-'Año 2022'!B71</f>
        <v>0</v>
      </c>
      <c r="C71" s="30">
        <f>'Enero 2022'!C71+'Febrero 2022'!C71+'Marzo 2022'!C71+'Abril 2022'!C71+'Mayo 2022'!C71+'Junio 2022'!C71+'Julio 2022'!C71+'Agosto 2022'!C71+'Septiembre 2022'!C71+'Octubre 2022'!C71+'Noviembre 2022'!C71+'Diciembre 2022'!C71-'Año 2022'!C71</f>
        <v>0</v>
      </c>
      <c r="D71" s="31">
        <f>'Enero 2022'!D71+'Febrero 2022'!D71+'Marzo 2022'!D71+'Abril 2022'!D71+'Mayo 2022'!D71+'Junio 2022'!D71+'Julio 2022'!D71+'Agosto 2022'!D71+'Septiembre 2022'!D71+'Octubre 2022'!D71+'Noviembre 2022'!D71+'Diciembre 2022'!D71-'Año 2022'!D71</f>
        <v>0</v>
      </c>
      <c r="F71" s="151">
        <f>'ITR22'!B71+IITR22!B71+IIITR22!B71+IVTR22!B71-'Año 2022'!B71</f>
        <v>0</v>
      </c>
      <c r="G71" s="151">
        <f>'ITR22'!C71+IITR22!C71+IIITR22!C71+IVTR22!C71-'Año 2022'!C71</f>
        <v>0</v>
      </c>
      <c r="H71" s="151">
        <f>'ITR22'!D71+IITR22!D71+IIITR22!D71+IVTR22!D71-'Año 2022'!D71</f>
        <v>0</v>
      </c>
      <c r="I71" s="149"/>
    </row>
    <row r="72" spans="1:9" ht="15.75" thickBot="1">
      <c r="A72" s="39" t="s">
        <v>57</v>
      </c>
      <c r="B72" s="30">
        <f>'Enero 2022'!B72+'Febrero 2022'!B72+'Marzo 2022'!B72+'Abril 2022'!B72+'Mayo 2022'!B72+'Junio 2022'!B72+'Julio 2022'!B72+'Agosto 2022'!B72+'Septiembre 2022'!B72+'Octubre 2022'!B72+'Noviembre 2022'!B72+'Diciembre 2022'!B72-'Año 2022'!B72</f>
        <v>0</v>
      </c>
      <c r="C72" s="30">
        <f>'Enero 2022'!C72+'Febrero 2022'!C72+'Marzo 2022'!C72+'Abril 2022'!C72+'Mayo 2022'!C72+'Junio 2022'!C72+'Julio 2022'!C72+'Agosto 2022'!C72+'Septiembre 2022'!C72+'Octubre 2022'!C72+'Noviembre 2022'!C72+'Diciembre 2022'!C72-'Año 2022'!C72</f>
        <v>0</v>
      </c>
      <c r="D72" s="31">
        <f>'Enero 2022'!D72+'Febrero 2022'!D72+'Marzo 2022'!D72+'Abril 2022'!D72+'Mayo 2022'!D72+'Junio 2022'!D72+'Julio 2022'!D72+'Agosto 2022'!D72+'Septiembre 2022'!D72+'Octubre 2022'!D72+'Noviembre 2022'!D72+'Diciembre 2022'!D72-'Año 2022'!D72</f>
        <v>0</v>
      </c>
      <c r="F72" s="151">
        <f>'ITR22'!B72+IITR22!B72+IIITR22!B72+IVTR22!B72-'Año 2022'!B72</f>
        <v>0</v>
      </c>
      <c r="G72" s="151">
        <f>'ITR22'!C72+IITR22!C72+IIITR22!C72+IVTR22!C72-'Año 2022'!C72</f>
        <v>0</v>
      </c>
      <c r="H72" s="151">
        <f>'ITR22'!D72+IITR22!D72+IIITR22!D72+IVTR22!D72-'Año 2022'!D72</f>
        <v>0</v>
      </c>
      <c r="I72" s="149"/>
    </row>
    <row r="73" spans="1:9" ht="15.75" thickBot="1">
      <c r="A73" s="40" t="s">
        <v>58</v>
      </c>
      <c r="B73" s="34">
        <f>'Enero 2022'!B73+'Febrero 2022'!B73+'Marzo 2022'!B73+'Abril 2022'!B73+'Mayo 2022'!B73+'Junio 2022'!B73+'Julio 2022'!B73+'Agosto 2022'!B73+'Septiembre 2022'!B73+'Octubre 2022'!B73+'Noviembre 2022'!B73+'Diciembre 2022'!B73-'Año 2022'!B73</f>
        <v>0</v>
      </c>
      <c r="C73" s="34">
        <f>'Enero 2022'!C73+'Febrero 2022'!C73+'Marzo 2022'!C73+'Abril 2022'!C73+'Mayo 2022'!C73+'Junio 2022'!C73+'Julio 2022'!C73+'Agosto 2022'!C73+'Septiembre 2022'!C73+'Octubre 2022'!C73+'Noviembre 2022'!C73+'Diciembre 2022'!C73-'Año 2022'!C73</f>
        <v>0</v>
      </c>
      <c r="D73" s="35">
        <f>'Enero 2022'!D73+'Febrero 2022'!D73+'Marzo 2022'!D73+'Abril 2022'!D73+'Mayo 2022'!D73+'Junio 2022'!D73+'Julio 2022'!D73+'Agosto 2022'!D73+'Septiembre 2022'!D73+'Octubre 2022'!D73+'Noviembre 2022'!D73+'Diciembre 2022'!D73-'Año 2022'!D73</f>
        <v>0</v>
      </c>
      <c r="F73" s="151">
        <f>'ITR22'!B73+IITR22!B73+IIITR22!B73+IVTR22!B73-'Año 2022'!B73</f>
        <v>0</v>
      </c>
      <c r="G73" s="151">
        <f>'ITR22'!C73+IITR22!C73+IIITR22!C73+IVTR22!C73-'Año 2022'!C73</f>
        <v>0</v>
      </c>
      <c r="H73" s="151">
        <f>'ITR22'!D73+IITR22!D73+IIITR22!D73+IVTR22!D73-'Año 2022'!D73</f>
        <v>0</v>
      </c>
      <c r="I73" s="149"/>
    </row>
    <row r="74" spans="1:9" ht="15.75" thickBot="1">
      <c r="A74" s="24"/>
      <c r="B74" s="37"/>
      <c r="C74" s="37"/>
      <c r="D74" s="37"/>
      <c r="F74" s="151"/>
      <c r="G74" s="151"/>
      <c r="H74" s="151"/>
      <c r="I74" s="149"/>
    </row>
    <row r="75" spans="1:9" ht="15.75" thickBot="1">
      <c r="A75" s="84" t="s">
        <v>59</v>
      </c>
      <c r="B75" s="85">
        <f t="shared" ref="B75:C75" si="13">+B76</f>
        <v>0</v>
      </c>
      <c r="C75" s="85">
        <f t="shared" si="13"/>
        <v>0</v>
      </c>
      <c r="D75" s="85">
        <f>+D76</f>
        <v>0</v>
      </c>
      <c r="F75" s="151"/>
      <c r="G75" s="151"/>
      <c r="H75" s="151"/>
      <c r="I75" s="149"/>
    </row>
    <row r="76" spans="1:9" ht="15.75" thickBot="1">
      <c r="A76" s="92" t="s">
        <v>60</v>
      </c>
      <c r="B76" s="34">
        <f>'Enero 2022'!B76+'Febrero 2022'!B76+'Marzo 2022'!B76+'Abril 2022'!B76+'Mayo 2022'!B76+'Junio 2022'!B76+'Julio 2022'!B76+'Agosto 2022'!B76+'Septiembre 2022'!B76+'Octubre 2022'!B76+'Noviembre 2022'!B76+'Diciembre 2022'!B76-'Año 2022'!B76</f>
        <v>0</v>
      </c>
      <c r="C76" s="34">
        <f>'Enero 2022'!C76+'Febrero 2022'!C76+'Marzo 2022'!C76+'Abril 2022'!C76+'Mayo 2022'!C76+'Junio 2022'!C76+'Julio 2022'!C76+'Agosto 2022'!C76+'Septiembre 2022'!C76+'Octubre 2022'!C76+'Noviembre 2022'!C76+'Diciembre 2022'!C76-'Año 2022'!C76</f>
        <v>0</v>
      </c>
      <c r="D76" s="35">
        <f>'Enero 2022'!D76+'Febrero 2022'!D76+'Marzo 2022'!D76+'Abril 2022'!D76+'Mayo 2022'!D76+'Junio 2022'!D76+'Julio 2022'!D76+'Agosto 2022'!D76+'Septiembre 2022'!D76+'Octubre 2022'!D76+'Noviembre 2022'!D76+'Diciembre 2022'!D76-'Año 2022'!D76</f>
        <v>0</v>
      </c>
      <c r="F76" s="151">
        <f>'ITR22'!B76+IITR22!B76+IIITR22!B76+IVTR22!B76-'Año 2022'!B76</f>
        <v>0</v>
      </c>
      <c r="G76" s="152">
        <f>'ITR22'!C76+IITR22!C76+IIITR22!C76+IVTR22!C76-'Año 2022'!C76</f>
        <v>0</v>
      </c>
      <c r="H76" s="151">
        <f>'ITR22'!D76+IITR22!D76+IIITR22!D76+IVTR22!D76-'Año 2022'!D76</f>
        <v>0</v>
      </c>
      <c r="I76" s="149"/>
    </row>
    <row r="77" spans="1:9" ht="15.75" thickBot="1">
      <c r="A77" s="24"/>
      <c r="B77" s="37"/>
      <c r="C77" s="37"/>
      <c r="D77" s="37"/>
      <c r="F77" s="151"/>
      <c r="G77" s="151"/>
      <c r="H77" s="151"/>
      <c r="I77" s="149"/>
    </row>
    <row r="78" spans="1:9" ht="15.75" thickBot="1">
      <c r="A78" s="84" t="s">
        <v>61</v>
      </c>
      <c r="B78" s="85">
        <f t="shared" ref="B78:C78" si="14">+B79</f>
        <v>0</v>
      </c>
      <c r="C78" s="85">
        <f t="shared" si="14"/>
        <v>0</v>
      </c>
      <c r="D78" s="85">
        <f>+D79</f>
        <v>0</v>
      </c>
      <c r="F78" s="151"/>
      <c r="G78" s="151"/>
      <c r="H78" s="151"/>
      <c r="I78" s="149"/>
    </row>
    <row r="79" spans="1:9" ht="15.75" thickBot="1">
      <c r="A79" s="92" t="s">
        <v>62</v>
      </c>
      <c r="B79" s="34">
        <f>'Enero 2022'!B79+'Febrero 2022'!B79+'Marzo 2022'!B79+'Abril 2022'!B79+'Mayo 2022'!B79+'Junio 2022'!B79+'Julio 2022'!B79+'Agosto 2022'!B79+'Septiembre 2022'!B79+'Octubre 2022'!B79+'Noviembre 2022'!B79+'Diciembre 2022'!B79-'Año 2022'!B79</f>
        <v>0</v>
      </c>
      <c r="C79" s="34">
        <f>'Enero 2022'!C79+'Febrero 2022'!C79+'Marzo 2022'!C79+'Abril 2022'!C79+'Mayo 2022'!C79+'Junio 2022'!C79+'Julio 2022'!C79+'Agosto 2022'!C79+'Septiembre 2022'!C79+'Octubre 2022'!C79+'Noviembre 2022'!C79+'Diciembre 2022'!C79-'Año 2022'!C79</f>
        <v>0</v>
      </c>
      <c r="D79" s="35">
        <f>'Enero 2022'!D79+'Febrero 2022'!D79+'Marzo 2022'!D79+'Abril 2022'!D79+'Mayo 2022'!D79+'Junio 2022'!D79+'Julio 2022'!D79+'Agosto 2022'!D79+'Septiembre 2022'!D79+'Octubre 2022'!D79+'Noviembre 2022'!D79+'Diciembre 2022'!D79-'Año 2022'!D79</f>
        <v>0</v>
      </c>
      <c r="F79" s="151">
        <f>'ITR22'!B79+IITR22!B79+IIITR22!B79+IVTR22!B79-'Año 2022'!B79</f>
        <v>0</v>
      </c>
      <c r="G79" s="151">
        <f>'ITR22'!C79+IITR22!C79+IIITR22!C79+IVTR22!C79-'Año 2022'!C79</f>
        <v>0</v>
      </c>
      <c r="H79" s="151">
        <f>'ITR22'!D79+IITR22!D79+IIITR22!D79+IVTR22!D79-'Año 2022'!D79</f>
        <v>0</v>
      </c>
      <c r="I79" s="149"/>
    </row>
    <row r="80" spans="1:9" ht="15.75" thickBot="1">
      <c r="A80" s="24"/>
      <c r="B80" s="37"/>
      <c r="C80" s="37"/>
      <c r="D80" s="37"/>
      <c r="F80" s="151"/>
      <c r="G80" s="151"/>
      <c r="H80" s="151"/>
      <c r="I80" s="149"/>
    </row>
    <row r="81" spans="1:9" ht="15.75" thickBot="1">
      <c r="A81" s="84" t="s">
        <v>63</v>
      </c>
      <c r="B81" s="85">
        <f t="shared" ref="B81:C81" si="15">+B82</f>
        <v>0</v>
      </c>
      <c r="C81" s="85">
        <f t="shared" si="15"/>
        <v>0</v>
      </c>
      <c r="D81" s="85">
        <f>+D82</f>
        <v>0</v>
      </c>
      <c r="F81" s="151"/>
      <c r="G81" s="151"/>
      <c r="H81" s="151"/>
      <c r="I81" s="149"/>
    </row>
    <row r="82" spans="1:9" ht="15.75" thickBot="1">
      <c r="A82" s="92" t="s">
        <v>64</v>
      </c>
      <c r="B82" s="34">
        <f>'Enero 2022'!B82+'Febrero 2022'!B82+'Marzo 2022'!B82+'Abril 2022'!B82+'Mayo 2022'!B82+'Junio 2022'!B82+'Julio 2022'!B82+'Agosto 2022'!B82+'Septiembre 2022'!B82+'Octubre 2022'!B82+'Noviembre 2022'!B82+'Diciembre 2022'!B82-'Año 2022'!B82</f>
        <v>0</v>
      </c>
      <c r="C82" s="34">
        <f>'Enero 2022'!C82+'Febrero 2022'!C82+'Marzo 2022'!C82+'Abril 2022'!C82+'Mayo 2022'!C82+'Junio 2022'!C82+'Julio 2022'!C82+'Agosto 2022'!C82+'Septiembre 2022'!C82+'Octubre 2022'!C82+'Noviembre 2022'!C82+'Diciembre 2022'!C82-'Año 2022'!C82</f>
        <v>0</v>
      </c>
      <c r="D82" s="35">
        <f>'Enero 2022'!D82+'Febrero 2022'!D82+'Marzo 2022'!D82+'Abril 2022'!D82+'Mayo 2022'!D82+'Junio 2022'!D82+'Julio 2022'!D82+'Agosto 2022'!D82+'Septiembre 2022'!D82+'Octubre 2022'!D82+'Noviembre 2022'!D82+'Diciembre 2022'!D82-'Año 2022'!D82</f>
        <v>0</v>
      </c>
      <c r="F82" s="151">
        <f>'ITR22'!B82+IITR22!B82+IIITR22!B82+IVTR22!B82-'Año 2022'!B82</f>
        <v>0</v>
      </c>
      <c r="G82" s="151">
        <f>'ITR22'!C82+IITR22!C82+IIITR22!C82+IVTR22!C82-'Año 2022'!C82</f>
        <v>0</v>
      </c>
      <c r="H82" s="151">
        <f>'ITR22'!D82+IITR22!D82+IIITR22!D82+IVTR22!D82-'Año 2022'!D82</f>
        <v>0</v>
      </c>
      <c r="I82" s="149"/>
    </row>
    <row r="83" spans="1:9" ht="15.75" thickBot="1">
      <c r="A83" s="24"/>
      <c r="B83" s="37"/>
      <c r="C83" s="37"/>
      <c r="D83" s="37"/>
      <c r="F83" s="151"/>
      <c r="G83" s="151"/>
      <c r="H83" s="151"/>
      <c r="I83" s="149"/>
    </row>
    <row r="84" spans="1:9" ht="15.75" thickBot="1">
      <c r="A84" s="84" t="s">
        <v>65</v>
      </c>
      <c r="B84" s="85">
        <f t="shared" ref="B84:C84" si="16">+B85+B86+B87</f>
        <v>0</v>
      </c>
      <c r="C84" s="85">
        <f t="shared" si="16"/>
        <v>0</v>
      </c>
      <c r="D84" s="85">
        <f>+D85+D86+D87</f>
        <v>0</v>
      </c>
      <c r="F84" s="151"/>
      <c r="G84" s="151"/>
      <c r="H84" s="151"/>
      <c r="I84" s="149"/>
    </row>
    <row r="85" spans="1:9" ht="15.75" thickBot="1">
      <c r="A85" s="38" t="s">
        <v>66</v>
      </c>
      <c r="B85" s="30">
        <v>0</v>
      </c>
      <c r="C85" s="30">
        <v>0</v>
      </c>
      <c r="D85" s="31">
        <v>0</v>
      </c>
      <c r="F85" s="151">
        <f>'ITR22'!B85+IITR22!B85+IIITR22!B85+IVTR22!B85-'Año 2022'!B85</f>
        <v>0</v>
      </c>
      <c r="G85" s="151">
        <f>'ITR22'!C85+IITR22!C85+IIITR22!C85+IVTR22!C85-'Año 2022'!C85</f>
        <v>0</v>
      </c>
      <c r="H85" s="151">
        <f>'ITR22'!D85+IITR22!D85+IIITR22!D85+IVTR22!D85-'Año 2022'!D85</f>
        <v>0</v>
      </c>
      <c r="I85" s="149"/>
    </row>
    <row r="86" spans="1:9" ht="15.75" thickBot="1">
      <c r="A86" s="39" t="s">
        <v>67</v>
      </c>
      <c r="B86" s="30">
        <v>0</v>
      </c>
      <c r="C86" s="30">
        <v>0</v>
      </c>
      <c r="D86" s="31">
        <v>0</v>
      </c>
      <c r="F86" s="151">
        <f>'ITR22'!B86+IITR22!B86+IIITR22!B86+IVTR22!B86-'Año 2022'!B86</f>
        <v>0</v>
      </c>
      <c r="G86" s="151">
        <f>'ITR22'!C86+IITR22!C86+IIITR22!C86+IVTR22!C86-'Año 2022'!C86</f>
        <v>0</v>
      </c>
      <c r="H86" s="151">
        <f>'ITR22'!D86+IITR22!D86+IIITR22!D86+IVTR22!D86-'Año 2022'!D86</f>
        <v>0</v>
      </c>
      <c r="I86" s="149"/>
    </row>
    <row r="87" spans="1:9" ht="15.75" thickBot="1">
      <c r="A87" s="40" t="s">
        <v>68</v>
      </c>
      <c r="B87" s="34">
        <v>0</v>
      </c>
      <c r="C87" s="34">
        <v>0</v>
      </c>
      <c r="D87" s="35">
        <v>0</v>
      </c>
      <c r="F87" s="151">
        <f>'ITR22'!B87+IITR22!B87+IIITR22!B87+IVTR22!B87-'Año 2022'!B87</f>
        <v>0</v>
      </c>
      <c r="G87" s="151">
        <f>'ITR22'!C87+IITR22!C87+IIITR22!C87+IVTR22!C87-'Año 2022'!C87</f>
        <v>0</v>
      </c>
      <c r="H87" s="151">
        <f>'ITR22'!D87+IITR22!D87+IIITR22!D87+IVTR22!D87-'Año 2022'!D87</f>
        <v>0</v>
      </c>
      <c r="I87" s="149"/>
    </row>
    <row r="88" spans="1:9" ht="15.75" thickBot="1">
      <c r="A88" s="24"/>
      <c r="B88" s="37"/>
      <c r="C88" s="37"/>
      <c r="D88" s="37"/>
      <c r="F88" s="151"/>
      <c r="G88" s="151"/>
      <c r="H88" s="151"/>
      <c r="I88" s="149"/>
    </row>
    <row r="89" spans="1:9" ht="15.75" thickBot="1">
      <c r="A89" s="90" t="s">
        <v>69</v>
      </c>
      <c r="B89" s="85">
        <f t="shared" ref="B89:C89" si="17">+B90</f>
        <v>0</v>
      </c>
      <c r="C89" s="85">
        <f t="shared" si="17"/>
        <v>0</v>
      </c>
      <c r="D89" s="85">
        <f>+D90</f>
        <v>0</v>
      </c>
      <c r="F89" s="151"/>
      <c r="G89" s="151"/>
      <c r="H89" s="151"/>
      <c r="I89" s="149"/>
    </row>
    <row r="90" spans="1:9" ht="15.75" thickBot="1">
      <c r="A90" s="91" t="s">
        <v>70</v>
      </c>
      <c r="B90" s="34">
        <f>'Enero 2022'!B90+'Febrero 2022'!B90+'Marzo 2022'!B90+'Abril 2022'!B90+'Mayo 2022'!B90+'Junio 2022'!B90+'Julio 2022'!B90+'Agosto 2022'!B90+'Septiembre 2022'!B90+'Octubre 2022'!B90+'Noviembre 2022'!B90+'Diciembre 2022'!B90-'Año 2022'!B90</f>
        <v>0</v>
      </c>
      <c r="C90" s="34">
        <f>'Enero 2022'!C90+'Febrero 2022'!C90+'Marzo 2022'!C90+'Abril 2022'!C90+'Mayo 2022'!C90+'Junio 2022'!C90+'Julio 2022'!C90+'Agosto 2022'!C90+'Septiembre 2022'!C90+'Octubre 2022'!C90+'Noviembre 2022'!C90+'Diciembre 2022'!C90-'Año 2022'!C90</f>
        <v>0</v>
      </c>
      <c r="D90" s="35">
        <f>'Enero 2022'!D90+'Febrero 2022'!D90+'Marzo 2022'!D90+'Abril 2022'!D90+'Mayo 2022'!D90+'Junio 2022'!D90+'Julio 2022'!D90+'Agosto 2022'!D90+'Septiembre 2022'!D90+'Octubre 2022'!D90+'Noviembre 2022'!D90+'Diciembre 2022'!D90-'Año 2022'!D90</f>
        <v>0</v>
      </c>
      <c r="F90" s="151">
        <f>'ITR22'!B90+IITR22!B90+IIITR22!B90+IVTR22!B90-'Año 2022'!B90</f>
        <v>0</v>
      </c>
      <c r="G90" s="151">
        <f>'ITR22'!C90+IITR22!C90+IIITR22!C90+IVTR22!C90-'Año 2022'!C90</f>
        <v>0</v>
      </c>
      <c r="H90" s="151">
        <f>'ITR22'!D90+IITR22!D90+IIITR22!D90+IVTR22!D90-'Año 2022'!D90</f>
        <v>0</v>
      </c>
      <c r="I90" s="149"/>
    </row>
    <row r="91" spans="1:9" ht="15.75" thickBot="1">
      <c r="A91" s="24"/>
      <c r="B91" s="37"/>
      <c r="C91" s="37"/>
      <c r="D91" s="37"/>
    </row>
    <row r="92" spans="1:9" ht="15.75" thickBot="1">
      <c r="A92" s="92" t="s">
        <v>71</v>
      </c>
      <c r="B92" s="124"/>
      <c r="C92" s="124"/>
      <c r="D92" s="125"/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>
    <tabColor theme="3"/>
    <pageSetUpPr fitToPage="1"/>
  </sheetPr>
  <dimension ref="A1:T92"/>
  <sheetViews>
    <sheetView zoomScaleNormal="100" zoomScaleSheetLayoutView="85" workbookViewId="0">
      <selection activeCell="A92" sqref="A92"/>
    </sheetView>
  </sheetViews>
  <sheetFormatPr baseColWidth="10" defaultColWidth="9.140625" defaultRowHeight="12.75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8">
      <c r="A2" s="25" t="s">
        <v>78</v>
      </c>
      <c r="B2" s="26">
        <f>'Enero 2022'!B2</f>
        <v>2022</v>
      </c>
      <c r="C2" s="25"/>
      <c r="D2" s="25"/>
      <c r="F2" s="44" t="str">
        <f>A2</f>
        <v>MES: FEBRERO</v>
      </c>
      <c r="G2" s="45">
        <f>'Enero 2022'!G2</f>
        <v>2021</v>
      </c>
      <c r="K2" s="1" t="str">
        <f>A2</f>
        <v>MES: FEBRERO</v>
      </c>
      <c r="L2" s="3"/>
      <c r="M2" s="1" t="str">
        <f>'Enero 2022'!M2</f>
        <v>2022/2021</v>
      </c>
      <c r="N2" s="1"/>
    </row>
    <row r="3" spans="1:18" ht="15.75" thickBot="1">
      <c r="A3" s="81"/>
      <c r="K3" s="17"/>
    </row>
    <row r="4" spans="1:18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>
      <c r="A5" s="27"/>
      <c r="B5" s="27"/>
      <c r="C5" s="162"/>
      <c r="D5" s="27"/>
      <c r="F5" s="46"/>
      <c r="G5" s="123"/>
      <c r="H5" s="123"/>
      <c r="I5" s="123"/>
      <c r="K5" s="4"/>
      <c r="L5" s="163"/>
      <c r="M5" s="163"/>
      <c r="N5" s="4"/>
    </row>
    <row r="6" spans="1:18" ht="13.5" thickBot="1">
      <c r="A6" s="84" t="s">
        <v>1</v>
      </c>
      <c r="B6" s="85">
        <v>286032</v>
      </c>
      <c r="C6" s="85">
        <v>329485975.21304196</v>
      </c>
      <c r="D6" s="85">
        <v>158861</v>
      </c>
      <c r="E6" s="20"/>
      <c r="F6" s="50" t="s">
        <v>1</v>
      </c>
      <c r="G6" s="51">
        <v>265395</v>
      </c>
      <c r="H6" s="51">
        <v>290241877.83379167</v>
      </c>
      <c r="I6" s="51">
        <v>172108</v>
      </c>
      <c r="K6" s="98" t="s">
        <v>1</v>
      </c>
      <c r="L6" s="99">
        <v>7.7759565930028751E-2</v>
      </c>
      <c r="M6" s="99">
        <v>0.13521169884975581</v>
      </c>
      <c r="N6" s="99">
        <v>-7.6969112417784147E-2</v>
      </c>
      <c r="O6" s="6"/>
      <c r="P6" s="6"/>
      <c r="Q6" s="6"/>
      <c r="R6" s="6"/>
    </row>
    <row r="7" spans="1:18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8" ht="13.5" thickBot="1">
      <c r="A8" s="86" t="s">
        <v>4</v>
      </c>
      <c r="B8" s="87">
        <v>31178</v>
      </c>
      <c r="C8" s="87">
        <v>28864984.562274158</v>
      </c>
      <c r="D8" s="87">
        <v>18301</v>
      </c>
      <c r="E8" s="20"/>
      <c r="F8" s="54" t="s">
        <v>4</v>
      </c>
      <c r="G8" s="51">
        <v>30246</v>
      </c>
      <c r="H8" s="51">
        <v>29202132.942949291</v>
      </c>
      <c r="I8" s="55">
        <v>19135</v>
      </c>
      <c r="K8" s="101" t="s">
        <v>4</v>
      </c>
      <c r="L8" s="99">
        <v>3.0813991932817641E-2</v>
      </c>
      <c r="M8" s="99">
        <v>-1.1545334080007241E-2</v>
      </c>
      <c r="N8" s="99">
        <v>-4.3585053566762455E-2</v>
      </c>
      <c r="O8" s="6"/>
      <c r="P8" s="6"/>
      <c r="Q8" s="6"/>
      <c r="R8" s="6"/>
    </row>
    <row r="9" spans="1:18" ht="13.5" thickBot="1">
      <c r="A9" s="29" t="s">
        <v>5</v>
      </c>
      <c r="B9" s="30">
        <v>3288</v>
      </c>
      <c r="C9" s="30">
        <v>2401345.8601279822</v>
      </c>
      <c r="D9" s="31">
        <v>976</v>
      </c>
      <c r="E9" s="21"/>
      <c r="F9" s="56" t="s">
        <v>5</v>
      </c>
      <c r="G9" s="57">
        <v>2538</v>
      </c>
      <c r="H9" s="57">
        <v>2260367.3523897547</v>
      </c>
      <c r="I9" s="58">
        <v>1151</v>
      </c>
      <c r="K9" s="7" t="s">
        <v>5</v>
      </c>
      <c r="L9" s="102">
        <v>0.29550827423167858</v>
      </c>
      <c r="M9" s="102">
        <v>6.2369732773382758E-2</v>
      </c>
      <c r="N9" s="102">
        <v>-0.15204170286707208</v>
      </c>
    </row>
    <row r="10" spans="1:18" ht="13.5" thickBot="1">
      <c r="A10" s="32" t="s">
        <v>6</v>
      </c>
      <c r="B10" s="30">
        <v>5722</v>
      </c>
      <c r="C10" s="30">
        <v>4436403.478388573</v>
      </c>
      <c r="D10" s="31">
        <v>4559</v>
      </c>
      <c r="E10" s="20"/>
      <c r="F10" s="59" t="s">
        <v>6</v>
      </c>
      <c r="G10" s="79">
        <v>5859</v>
      </c>
      <c r="H10" s="79">
        <v>4231678.3719244981</v>
      </c>
      <c r="I10" s="80">
        <v>4858</v>
      </c>
      <c r="K10" s="8" t="s">
        <v>6</v>
      </c>
      <c r="L10" s="113">
        <v>-2.3382829834442731E-2</v>
      </c>
      <c r="M10" s="113">
        <v>4.8379174519109114E-2</v>
      </c>
      <c r="N10" s="115">
        <v>-6.1547962124331002E-2</v>
      </c>
    </row>
    <row r="11" spans="1:18" ht="13.5" thickBot="1">
      <c r="A11" s="32" t="s">
        <v>7</v>
      </c>
      <c r="B11" s="30">
        <v>1817</v>
      </c>
      <c r="C11" s="30">
        <v>1699264.8652583468</v>
      </c>
      <c r="D11" s="31">
        <v>991</v>
      </c>
      <c r="E11" s="20"/>
      <c r="F11" s="59" t="s">
        <v>7</v>
      </c>
      <c r="G11" s="79">
        <v>1622</v>
      </c>
      <c r="H11" s="79">
        <v>1597895.6465512626</v>
      </c>
      <c r="I11" s="80">
        <v>936</v>
      </c>
      <c r="K11" s="8" t="s">
        <v>7</v>
      </c>
      <c r="L11" s="113">
        <v>0.12022194821208387</v>
      </c>
      <c r="M11" s="113">
        <v>6.3439198251693973E-2</v>
      </c>
      <c r="N11" s="115">
        <v>5.8760683760683774E-2</v>
      </c>
    </row>
    <row r="12" spans="1:18" ht="13.5" thickBot="1">
      <c r="A12" s="32" t="s">
        <v>8</v>
      </c>
      <c r="B12" s="30">
        <v>1648</v>
      </c>
      <c r="C12" s="30">
        <v>1692063.6933684933</v>
      </c>
      <c r="D12" s="31">
        <v>967</v>
      </c>
      <c r="E12" s="20"/>
      <c r="F12" s="59" t="s">
        <v>8</v>
      </c>
      <c r="G12" s="79">
        <v>1637</v>
      </c>
      <c r="H12" s="79">
        <v>1531906.4296192559</v>
      </c>
      <c r="I12" s="80">
        <v>1076</v>
      </c>
      <c r="K12" s="8" t="s">
        <v>8</v>
      </c>
      <c r="L12" s="113">
        <v>6.7196090409284981E-3</v>
      </c>
      <c r="M12" s="113">
        <v>0.10454768036259465</v>
      </c>
      <c r="N12" s="115">
        <v>-0.10130111524163565</v>
      </c>
    </row>
    <row r="13" spans="1:18" ht="13.5" thickBot="1">
      <c r="A13" s="32" t="s">
        <v>9</v>
      </c>
      <c r="B13" s="30">
        <v>2464</v>
      </c>
      <c r="C13" s="30">
        <v>1865006.5002532732</v>
      </c>
      <c r="D13" s="31">
        <v>1601</v>
      </c>
      <c r="E13" s="20"/>
      <c r="F13" s="59" t="s">
        <v>9</v>
      </c>
      <c r="G13" s="79">
        <v>2684</v>
      </c>
      <c r="H13" s="79">
        <v>1475437.1296581272</v>
      </c>
      <c r="I13" s="80">
        <v>2055</v>
      </c>
      <c r="K13" s="8" t="s">
        <v>9</v>
      </c>
      <c r="L13" s="113">
        <v>-8.1967213114754078E-2</v>
      </c>
      <c r="M13" s="113">
        <v>0.26403657788211743</v>
      </c>
      <c r="N13" s="115">
        <v>-0.22092457420924572</v>
      </c>
    </row>
    <row r="14" spans="1:18" ht="13.5" thickBot="1">
      <c r="A14" s="32" t="s">
        <v>10</v>
      </c>
      <c r="B14" s="30">
        <v>994</v>
      </c>
      <c r="C14" s="30">
        <v>1364755.7037539249</v>
      </c>
      <c r="D14" s="31">
        <v>528</v>
      </c>
      <c r="E14" s="20"/>
      <c r="F14" s="59" t="s">
        <v>10</v>
      </c>
      <c r="G14" s="79">
        <v>1238</v>
      </c>
      <c r="H14" s="79">
        <v>1540333.4057799217</v>
      </c>
      <c r="I14" s="80">
        <v>621</v>
      </c>
      <c r="K14" s="8" t="s">
        <v>10</v>
      </c>
      <c r="L14" s="113">
        <v>-0.19709208400646205</v>
      </c>
      <c r="M14" s="113">
        <v>-0.11398681698855706</v>
      </c>
      <c r="N14" s="115">
        <v>-0.14975845410628019</v>
      </c>
    </row>
    <row r="15" spans="1:18" ht="13.5" thickBot="1">
      <c r="A15" s="32" t="s">
        <v>11</v>
      </c>
      <c r="B15" s="30">
        <v>5164</v>
      </c>
      <c r="C15" s="30">
        <v>4479357.9156644056</v>
      </c>
      <c r="D15" s="31">
        <v>3426</v>
      </c>
      <c r="E15" s="20"/>
      <c r="F15" s="59" t="s">
        <v>11</v>
      </c>
      <c r="G15" s="79">
        <v>3284</v>
      </c>
      <c r="H15" s="79">
        <v>2659701.0489840438</v>
      </c>
      <c r="I15" s="80">
        <v>2297</v>
      </c>
      <c r="K15" s="8" t="s">
        <v>11</v>
      </c>
      <c r="L15" s="113">
        <v>0.57247259439707676</v>
      </c>
      <c r="M15" s="113">
        <v>0.68415841975000791</v>
      </c>
      <c r="N15" s="115">
        <v>0.49151066608619942</v>
      </c>
    </row>
    <row r="16" spans="1:18" ht="13.5" thickBot="1">
      <c r="A16" s="33" t="s">
        <v>12</v>
      </c>
      <c r="B16" s="34">
        <v>10081</v>
      </c>
      <c r="C16" s="34">
        <v>10926786.545459159</v>
      </c>
      <c r="D16" s="35">
        <v>5253</v>
      </c>
      <c r="E16" s="20"/>
      <c r="F16" s="60" t="s">
        <v>12</v>
      </c>
      <c r="G16" s="109">
        <v>11384</v>
      </c>
      <c r="H16" s="109">
        <v>13904813.558042428</v>
      </c>
      <c r="I16" s="110">
        <v>6141</v>
      </c>
      <c r="K16" s="9" t="s">
        <v>12</v>
      </c>
      <c r="L16" s="116">
        <v>-0.11445888966971185</v>
      </c>
      <c r="M16" s="116">
        <v>-0.21417237995692529</v>
      </c>
      <c r="N16" s="117">
        <v>-0.14460185637518319</v>
      </c>
    </row>
    <row r="17" spans="1:18" ht="13.5" thickBot="1">
      <c r="B17" s="37"/>
      <c r="C17" s="37"/>
      <c r="D17" s="37"/>
      <c r="E17" s="20"/>
      <c r="F17" s="63"/>
      <c r="G17" s="70"/>
      <c r="H17" s="70"/>
      <c r="I17" s="70"/>
      <c r="L17" s="106"/>
      <c r="M17" s="106"/>
      <c r="N17" s="106"/>
    </row>
    <row r="18" spans="1:18" ht="13.5" thickBot="1">
      <c r="A18" s="88" t="s">
        <v>13</v>
      </c>
      <c r="B18" s="89">
        <v>14067</v>
      </c>
      <c r="C18" s="89">
        <v>18100354.571773704</v>
      </c>
      <c r="D18" s="89">
        <v>7277</v>
      </c>
      <c r="E18" s="20"/>
      <c r="F18" s="65" t="s">
        <v>13</v>
      </c>
      <c r="G18" s="66">
        <v>12911</v>
      </c>
      <c r="H18" s="66">
        <v>15101595.108273756</v>
      </c>
      <c r="I18" s="67">
        <v>9427</v>
      </c>
      <c r="K18" s="107" t="s">
        <v>13</v>
      </c>
      <c r="L18" s="108">
        <v>8.9536054527147302E-2</v>
      </c>
      <c r="M18" s="108">
        <v>0.19857236550177459</v>
      </c>
      <c r="N18" s="120">
        <v>-0.22806831441603903</v>
      </c>
    </row>
    <row r="19" spans="1:18" ht="13.5" thickBot="1">
      <c r="A19" s="38" t="s">
        <v>14</v>
      </c>
      <c r="B19" s="30">
        <v>791</v>
      </c>
      <c r="C19" s="30">
        <v>1567415.5845500422</v>
      </c>
      <c r="D19" s="31">
        <v>404</v>
      </c>
      <c r="E19" s="20"/>
      <c r="F19" s="68" t="s">
        <v>14</v>
      </c>
      <c r="G19" s="164">
        <v>818</v>
      </c>
      <c r="H19" s="164">
        <v>1634067.5401985128</v>
      </c>
      <c r="I19" s="165">
        <v>412</v>
      </c>
      <c r="K19" s="10" t="s">
        <v>14</v>
      </c>
      <c r="L19" s="113">
        <v>-3.3007334963325197E-2</v>
      </c>
      <c r="M19" s="113">
        <v>-4.0788984548566165E-2</v>
      </c>
      <c r="N19" s="115">
        <v>-1.9417475728155331E-2</v>
      </c>
    </row>
    <row r="20" spans="1:18" ht="13.5" thickBot="1">
      <c r="A20" s="39" t="s">
        <v>15</v>
      </c>
      <c r="B20" s="30">
        <v>699</v>
      </c>
      <c r="C20" s="30">
        <v>792098.93937016709</v>
      </c>
      <c r="D20" s="31">
        <v>450</v>
      </c>
      <c r="E20" s="20"/>
      <c r="F20" s="68" t="s">
        <v>15</v>
      </c>
      <c r="G20" s="164">
        <v>631</v>
      </c>
      <c r="H20" s="164">
        <v>649703.71913861716</v>
      </c>
      <c r="I20" s="165">
        <v>523</v>
      </c>
      <c r="K20" s="11" t="s">
        <v>15</v>
      </c>
      <c r="L20" s="113">
        <v>0.1077654516640254</v>
      </c>
      <c r="M20" s="113">
        <v>0.21916947069402459</v>
      </c>
      <c r="N20" s="115">
        <v>-0.13957934990439769</v>
      </c>
    </row>
    <row r="21" spans="1:18" ht="13.5" thickBot="1">
      <c r="A21" s="40" t="s">
        <v>16</v>
      </c>
      <c r="B21" s="34">
        <v>12577</v>
      </c>
      <c r="C21" s="34">
        <v>15740840.047853494</v>
      </c>
      <c r="D21" s="35">
        <v>6423</v>
      </c>
      <c r="E21" s="20"/>
      <c r="F21" s="69" t="s">
        <v>16</v>
      </c>
      <c r="G21" s="166">
        <v>11462</v>
      </c>
      <c r="H21" s="166">
        <v>12817823.848936625</v>
      </c>
      <c r="I21" s="167">
        <v>8492</v>
      </c>
      <c r="K21" s="12" t="s">
        <v>16</v>
      </c>
      <c r="L21" s="118">
        <v>9.7277961961263371E-2</v>
      </c>
      <c r="M21" s="118">
        <v>0.22804309322439043</v>
      </c>
      <c r="N21" s="119">
        <v>-0.24364107395195478</v>
      </c>
    </row>
    <row r="22" spans="1:18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>
      <c r="A23" s="90" t="s">
        <v>17</v>
      </c>
      <c r="B23" s="85">
        <v>4063</v>
      </c>
      <c r="C23" s="85">
        <v>6038842.7138107838</v>
      </c>
      <c r="D23" s="85">
        <v>1895</v>
      </c>
      <c r="E23" s="20"/>
      <c r="F23" s="54" t="s">
        <v>17</v>
      </c>
      <c r="G23" s="51">
        <v>3524</v>
      </c>
      <c r="H23" s="51">
        <v>5293721.9325356837</v>
      </c>
      <c r="I23" s="55">
        <v>1953</v>
      </c>
      <c r="K23" s="101" t="s">
        <v>17</v>
      </c>
      <c r="L23" s="99">
        <v>0.15295119182746886</v>
      </c>
      <c r="M23" s="99">
        <v>0.14075555738874801</v>
      </c>
      <c r="N23" s="99">
        <v>-2.9697900665642596E-2</v>
      </c>
      <c r="O23" s="6"/>
      <c r="P23" s="6"/>
      <c r="Q23" s="6"/>
      <c r="R23" s="6"/>
    </row>
    <row r="24" spans="1:18" ht="13.5" thickBot="1">
      <c r="A24" s="91" t="s">
        <v>18</v>
      </c>
      <c r="B24" s="34">
        <v>4063</v>
      </c>
      <c r="C24" s="34">
        <v>6038842.7138107838</v>
      </c>
      <c r="D24" s="35">
        <v>1895</v>
      </c>
      <c r="E24" s="20"/>
      <c r="F24" s="71" t="s">
        <v>18</v>
      </c>
      <c r="G24" s="61">
        <v>3524</v>
      </c>
      <c r="H24" s="61">
        <v>5293721.9325356837</v>
      </c>
      <c r="I24" s="62">
        <v>1953</v>
      </c>
      <c r="K24" s="13" t="s">
        <v>18</v>
      </c>
      <c r="L24" s="104">
        <v>0.15295119182746886</v>
      </c>
      <c r="M24" s="104">
        <v>0.14075555738874801</v>
      </c>
      <c r="N24" s="105">
        <v>-2.9697900665642596E-2</v>
      </c>
    </row>
    <row r="25" spans="1:18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>
      <c r="A26" s="84" t="s">
        <v>19</v>
      </c>
      <c r="B26" s="85">
        <v>997</v>
      </c>
      <c r="C26" s="85">
        <v>818208.29799264763</v>
      </c>
      <c r="D26" s="85">
        <v>652</v>
      </c>
      <c r="E26" s="20"/>
      <c r="F26" s="50" t="s">
        <v>19</v>
      </c>
      <c r="G26" s="51">
        <v>1001</v>
      </c>
      <c r="H26" s="51">
        <v>621544.3217714536</v>
      </c>
      <c r="I26" s="55">
        <v>699</v>
      </c>
      <c r="K26" s="98" t="s">
        <v>19</v>
      </c>
      <c r="L26" s="99">
        <v>-3.9960039960039717E-3</v>
      </c>
      <c r="M26" s="99">
        <v>0.3164118299089036</v>
      </c>
      <c r="N26" s="99">
        <v>-6.7238912732474954E-2</v>
      </c>
      <c r="O26" s="6"/>
      <c r="P26" s="6"/>
      <c r="Q26" s="6"/>
      <c r="R26" s="6"/>
    </row>
    <row r="27" spans="1:18" ht="13.5" thickBot="1">
      <c r="A27" s="92" t="s">
        <v>20</v>
      </c>
      <c r="B27" s="34">
        <v>997</v>
      </c>
      <c r="C27" s="34">
        <v>818208.29799264763</v>
      </c>
      <c r="D27" s="35">
        <v>652</v>
      </c>
      <c r="E27" s="20"/>
      <c r="F27" s="72" t="s">
        <v>20</v>
      </c>
      <c r="G27" s="61">
        <v>1001</v>
      </c>
      <c r="H27" s="61">
        <v>621544.3217714536</v>
      </c>
      <c r="I27" s="62">
        <v>699</v>
      </c>
      <c r="K27" s="14" t="s">
        <v>20</v>
      </c>
      <c r="L27" s="104">
        <v>-3.9960039960039717E-3</v>
      </c>
      <c r="M27" s="104">
        <v>0.3164118299089036</v>
      </c>
      <c r="N27" s="105">
        <v>-6.7238912732474954E-2</v>
      </c>
    </row>
    <row r="28" spans="1:18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>
      <c r="A29" s="84" t="s">
        <v>21</v>
      </c>
      <c r="B29" s="85">
        <v>9062</v>
      </c>
      <c r="C29" s="85">
        <v>6175525.565455202</v>
      </c>
      <c r="D29" s="85">
        <v>6648</v>
      </c>
      <c r="E29" s="20"/>
      <c r="F29" s="50" t="s">
        <v>21</v>
      </c>
      <c r="G29" s="51">
        <v>4263</v>
      </c>
      <c r="H29" s="51">
        <v>2997246.5847252565</v>
      </c>
      <c r="I29" s="55">
        <v>2911</v>
      </c>
      <c r="K29" s="98" t="s">
        <v>21</v>
      </c>
      <c r="L29" s="99">
        <v>1.1257330518414261</v>
      </c>
      <c r="M29" s="99">
        <v>1.0603995670317139</v>
      </c>
      <c r="N29" s="99">
        <v>1.2837512882171076</v>
      </c>
      <c r="O29" s="6"/>
      <c r="P29" s="6"/>
      <c r="Q29" s="6"/>
      <c r="R29" s="6"/>
    </row>
    <row r="30" spans="1:18" ht="13.5" thickBot="1">
      <c r="A30" s="93" t="s">
        <v>22</v>
      </c>
      <c r="B30" s="30">
        <v>3854</v>
      </c>
      <c r="C30" s="30">
        <v>2685835.0244768811</v>
      </c>
      <c r="D30" s="31">
        <v>2834</v>
      </c>
      <c r="E30" s="20"/>
      <c r="F30" s="73" t="s">
        <v>22</v>
      </c>
      <c r="G30" s="57">
        <v>1910</v>
      </c>
      <c r="H30" s="57">
        <v>1226744.6702471727</v>
      </c>
      <c r="I30" s="58">
        <v>1398</v>
      </c>
      <c r="K30" s="15" t="s">
        <v>22</v>
      </c>
      <c r="L30" s="102">
        <v>1.0178010471204186</v>
      </c>
      <c r="M30" s="102">
        <v>1.189400198442045</v>
      </c>
      <c r="N30" s="103">
        <v>1.0271816881258942</v>
      </c>
    </row>
    <row r="31" spans="1:18" ht="13.5" thickBot="1">
      <c r="A31" s="94" t="s">
        <v>23</v>
      </c>
      <c r="B31" s="34">
        <v>5208</v>
      </c>
      <c r="C31" s="34">
        <v>3489690.5409783204</v>
      </c>
      <c r="D31" s="35">
        <v>3814</v>
      </c>
      <c r="E31" s="20"/>
      <c r="F31" s="73" t="s">
        <v>23</v>
      </c>
      <c r="G31" s="74">
        <v>2353</v>
      </c>
      <c r="H31" s="74">
        <v>1770501.9144780838</v>
      </c>
      <c r="I31" s="75">
        <v>1513</v>
      </c>
      <c r="K31" s="16" t="s">
        <v>23</v>
      </c>
      <c r="L31" s="104">
        <v>1.2133446663833403</v>
      </c>
      <c r="M31" s="104">
        <v>0.97101766027009706</v>
      </c>
      <c r="N31" s="105">
        <v>1.5208195637805684</v>
      </c>
    </row>
    <row r="32" spans="1:18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>
      <c r="A33" s="90" t="s">
        <v>24</v>
      </c>
      <c r="B33" s="85">
        <v>7958</v>
      </c>
      <c r="C33" s="85">
        <v>8450846.0299173165</v>
      </c>
      <c r="D33" s="85">
        <v>4420</v>
      </c>
      <c r="E33" s="20"/>
      <c r="F33" s="54" t="s">
        <v>24</v>
      </c>
      <c r="G33" s="51">
        <v>9471</v>
      </c>
      <c r="H33" s="51">
        <v>8328412.1075524176</v>
      </c>
      <c r="I33" s="55">
        <v>6575</v>
      </c>
      <c r="K33" s="101" t="s">
        <v>24</v>
      </c>
      <c r="L33" s="99">
        <v>-0.15975081828740367</v>
      </c>
      <c r="M33" s="99">
        <v>1.4700752170257347E-2</v>
      </c>
      <c r="N33" s="99">
        <v>-0.3277566539923954</v>
      </c>
      <c r="O33" s="6"/>
      <c r="P33" s="6"/>
      <c r="Q33" s="6"/>
      <c r="R33" s="6"/>
    </row>
    <row r="34" spans="1:18" ht="13.5" thickBot="1">
      <c r="A34" s="91" t="s">
        <v>25</v>
      </c>
      <c r="B34" s="34">
        <v>7958</v>
      </c>
      <c r="C34" s="34">
        <v>8450846.0299173165</v>
      </c>
      <c r="D34" s="35">
        <v>4420</v>
      </c>
      <c r="E34" s="20"/>
      <c r="F34" s="71" t="s">
        <v>25</v>
      </c>
      <c r="G34" s="61">
        <v>9471</v>
      </c>
      <c r="H34" s="61">
        <v>8328412.1075524176</v>
      </c>
      <c r="I34" s="62">
        <v>6575</v>
      </c>
      <c r="K34" s="13" t="s">
        <v>25</v>
      </c>
      <c r="L34" s="104">
        <v>-0.15975081828740367</v>
      </c>
      <c r="M34" s="104">
        <v>1.4700752170257347E-2</v>
      </c>
      <c r="N34" s="105">
        <v>-0.3277566539923954</v>
      </c>
    </row>
    <row r="35" spans="1:18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>
      <c r="A36" s="84" t="s">
        <v>26</v>
      </c>
      <c r="B36" s="85">
        <v>16400</v>
      </c>
      <c r="C36" s="85">
        <v>20568309.586723544</v>
      </c>
      <c r="D36" s="85">
        <v>7196</v>
      </c>
      <c r="E36" s="20"/>
      <c r="F36" s="50" t="s">
        <v>26</v>
      </c>
      <c r="G36" s="51">
        <v>19752</v>
      </c>
      <c r="H36" s="51">
        <v>18694978.949328847</v>
      </c>
      <c r="I36" s="55">
        <v>13288</v>
      </c>
      <c r="K36" s="98" t="s">
        <v>26</v>
      </c>
      <c r="L36" s="99">
        <v>-0.16970433373835558</v>
      </c>
      <c r="M36" s="99">
        <v>0.10020501453744335</v>
      </c>
      <c r="N36" s="114">
        <v>-0.45845875978326311</v>
      </c>
    </row>
    <row r="37" spans="1:18" ht="13.5" thickBot="1">
      <c r="A37" s="38" t="s">
        <v>27</v>
      </c>
      <c r="B37" s="30">
        <v>1036</v>
      </c>
      <c r="C37" s="30">
        <v>1683869.3618684676</v>
      </c>
      <c r="D37" s="30">
        <v>444</v>
      </c>
      <c r="E37" s="20"/>
      <c r="F37" s="73" t="s">
        <v>27</v>
      </c>
      <c r="G37" s="112">
        <v>1064</v>
      </c>
      <c r="H37" s="112">
        <v>1760730.1985475752</v>
      </c>
      <c r="I37" s="112">
        <v>684</v>
      </c>
      <c r="K37" s="10" t="s">
        <v>27</v>
      </c>
      <c r="L37" s="102">
        <v>-2.6315789473684181E-2</v>
      </c>
      <c r="M37" s="102">
        <v>-4.3652819007994448E-2</v>
      </c>
      <c r="N37" s="103">
        <v>-0.35087719298245612</v>
      </c>
    </row>
    <row r="38" spans="1:18" ht="13.5" thickBot="1">
      <c r="A38" s="39" t="s">
        <v>28</v>
      </c>
      <c r="B38" s="30">
        <v>1709</v>
      </c>
      <c r="C38" s="30">
        <v>2506563.3060172773</v>
      </c>
      <c r="D38" s="30">
        <v>807</v>
      </c>
      <c r="E38" s="20"/>
      <c r="F38" s="68" t="s">
        <v>28</v>
      </c>
      <c r="G38" s="112">
        <v>1940</v>
      </c>
      <c r="H38" s="112">
        <v>2902679.840062975</v>
      </c>
      <c r="I38" s="112">
        <v>911</v>
      </c>
      <c r="K38" s="11" t="s">
        <v>28</v>
      </c>
      <c r="L38" s="113">
        <v>-0.11907216494845363</v>
      </c>
      <c r="M38" s="113">
        <v>-0.13646580259333863</v>
      </c>
      <c r="N38" s="115">
        <v>-0.11416026344676178</v>
      </c>
    </row>
    <row r="39" spans="1:18" ht="13.5" thickBot="1">
      <c r="A39" s="39" t="s">
        <v>29</v>
      </c>
      <c r="B39" s="30">
        <v>1458</v>
      </c>
      <c r="C39" s="30">
        <v>1703286.4073247453</v>
      </c>
      <c r="D39" s="30">
        <v>905</v>
      </c>
      <c r="E39" s="20"/>
      <c r="F39" s="68" t="s">
        <v>29</v>
      </c>
      <c r="G39" s="112">
        <v>1584</v>
      </c>
      <c r="H39" s="112">
        <v>1580585.9564017404</v>
      </c>
      <c r="I39" s="112">
        <v>1126</v>
      </c>
      <c r="K39" s="11" t="s">
        <v>29</v>
      </c>
      <c r="L39" s="113">
        <v>-7.9545454545454586E-2</v>
      </c>
      <c r="M39" s="113">
        <v>7.7629723600946665E-2</v>
      </c>
      <c r="N39" s="115">
        <v>-0.19626998223801062</v>
      </c>
    </row>
    <row r="40" spans="1:18" ht="13.5" thickBot="1">
      <c r="A40" s="39" t="s">
        <v>30</v>
      </c>
      <c r="B40" s="30">
        <v>6481</v>
      </c>
      <c r="C40" s="30">
        <v>7090859.4688662738</v>
      </c>
      <c r="D40" s="30">
        <v>3051</v>
      </c>
      <c r="E40" s="20"/>
      <c r="F40" s="68" t="s">
        <v>30</v>
      </c>
      <c r="G40" s="112">
        <v>9057</v>
      </c>
      <c r="H40" s="112">
        <v>7224757.9617430223</v>
      </c>
      <c r="I40" s="112">
        <v>6814</v>
      </c>
      <c r="K40" s="11" t="s">
        <v>30</v>
      </c>
      <c r="L40" s="113">
        <v>-0.2844208899193994</v>
      </c>
      <c r="M40" s="113">
        <v>-1.8533284240908277E-2</v>
      </c>
      <c r="N40" s="115">
        <v>-0.55224537716466093</v>
      </c>
    </row>
    <row r="41" spans="1:18" ht="13.5" thickBot="1">
      <c r="A41" s="40" t="s">
        <v>31</v>
      </c>
      <c r="B41" s="34">
        <v>5716</v>
      </c>
      <c r="C41" s="34">
        <v>7583731.0426467787</v>
      </c>
      <c r="D41" s="35">
        <v>1989</v>
      </c>
      <c r="E41" s="20"/>
      <c r="F41" s="69" t="s">
        <v>31</v>
      </c>
      <c r="G41" s="112">
        <v>6107</v>
      </c>
      <c r="H41" s="112">
        <v>5226224.9925735351</v>
      </c>
      <c r="I41" s="112">
        <v>3753</v>
      </c>
      <c r="K41" s="12" t="s">
        <v>31</v>
      </c>
      <c r="L41" s="118">
        <v>-6.4024889471098745E-2</v>
      </c>
      <c r="M41" s="118">
        <v>0.4510915724874569</v>
      </c>
      <c r="N41" s="119">
        <v>-0.47002398081534769</v>
      </c>
    </row>
    <row r="42" spans="1:18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>
      <c r="A43" s="84" t="s">
        <v>32</v>
      </c>
      <c r="B43" s="85">
        <v>16188</v>
      </c>
      <c r="C43" s="85">
        <v>17971521.798089474</v>
      </c>
      <c r="D43" s="85">
        <v>9836</v>
      </c>
      <c r="E43" s="20"/>
      <c r="F43" s="50" t="s">
        <v>32</v>
      </c>
      <c r="G43" s="51">
        <v>16816</v>
      </c>
      <c r="H43" s="51">
        <v>16197605.217594322</v>
      </c>
      <c r="I43" s="55">
        <v>12438</v>
      </c>
      <c r="K43" s="98" t="s">
        <v>32</v>
      </c>
      <c r="L43" s="99">
        <v>-3.7345385347288262E-2</v>
      </c>
      <c r="M43" s="99">
        <v>0.10951721298703299</v>
      </c>
      <c r="N43" s="99">
        <v>-0.20919762019617305</v>
      </c>
    </row>
    <row r="44" spans="1:18" ht="13.5" thickBot="1">
      <c r="A44" s="38" t="s">
        <v>33</v>
      </c>
      <c r="B44" s="30">
        <v>510</v>
      </c>
      <c r="C44" s="30">
        <v>311106.63460042991</v>
      </c>
      <c r="D44" s="31">
        <v>373</v>
      </c>
      <c r="E44" s="20"/>
      <c r="F44" s="76" t="s">
        <v>33</v>
      </c>
      <c r="G44" s="168">
        <v>457</v>
      </c>
      <c r="H44" s="168">
        <v>200981.11300916318</v>
      </c>
      <c r="I44" s="169">
        <v>420</v>
      </c>
      <c r="K44" s="10" t="s">
        <v>33</v>
      </c>
      <c r="L44" s="102">
        <v>0.11597374179431075</v>
      </c>
      <c r="M44" s="102">
        <v>0.54793965434078307</v>
      </c>
      <c r="N44" s="103">
        <v>-0.11190476190476195</v>
      </c>
    </row>
    <row r="45" spans="1:18" ht="13.5" thickBot="1">
      <c r="A45" s="39" t="s">
        <v>34</v>
      </c>
      <c r="B45" s="30">
        <v>2413</v>
      </c>
      <c r="C45" s="30">
        <v>2916984.0211380818</v>
      </c>
      <c r="D45" s="31">
        <v>1378</v>
      </c>
      <c r="E45" s="20"/>
      <c r="F45" s="77" t="s">
        <v>34</v>
      </c>
      <c r="G45" s="168">
        <v>2504</v>
      </c>
      <c r="H45" s="168">
        <v>2510107.5795801221</v>
      </c>
      <c r="I45" s="169">
        <v>1771</v>
      </c>
      <c r="K45" s="11" t="s">
        <v>34</v>
      </c>
      <c r="L45" s="113">
        <v>-3.6341853035143812E-2</v>
      </c>
      <c r="M45" s="113">
        <v>0.16209522048693215</v>
      </c>
      <c r="N45" s="115">
        <v>-0.22190852625635238</v>
      </c>
    </row>
    <row r="46" spans="1:18" ht="13.5" thickBot="1">
      <c r="A46" s="39" t="s">
        <v>35</v>
      </c>
      <c r="B46" s="30">
        <v>1212</v>
      </c>
      <c r="C46" s="30">
        <v>1228274.7164531499</v>
      </c>
      <c r="D46" s="31">
        <v>653</v>
      </c>
      <c r="E46" s="20"/>
      <c r="F46" s="77" t="s">
        <v>35</v>
      </c>
      <c r="G46" s="168">
        <v>1298</v>
      </c>
      <c r="H46" s="168">
        <v>1030149.797302552</v>
      </c>
      <c r="I46" s="169">
        <v>917</v>
      </c>
      <c r="K46" s="11" t="s">
        <v>35</v>
      </c>
      <c r="L46" s="113">
        <v>-6.6255778120184905E-2</v>
      </c>
      <c r="M46" s="113">
        <v>0.19232631959874968</v>
      </c>
      <c r="N46" s="115">
        <v>-0.28789531079607411</v>
      </c>
    </row>
    <row r="47" spans="1:18" ht="13.5" thickBot="1">
      <c r="A47" s="39" t="s">
        <v>36</v>
      </c>
      <c r="B47" s="30">
        <v>3544</v>
      </c>
      <c r="C47" s="30">
        <v>4975510.5565631464</v>
      </c>
      <c r="D47" s="31">
        <v>2085</v>
      </c>
      <c r="E47" s="20"/>
      <c r="F47" s="77" t="s">
        <v>36</v>
      </c>
      <c r="G47" s="168">
        <v>3740</v>
      </c>
      <c r="H47" s="168">
        <v>3778532.2382485308</v>
      </c>
      <c r="I47" s="169">
        <v>3015</v>
      </c>
      <c r="K47" s="11" t="s">
        <v>36</v>
      </c>
      <c r="L47" s="113">
        <v>-5.240641711229943E-2</v>
      </c>
      <c r="M47" s="113">
        <v>0.31678393694728757</v>
      </c>
      <c r="N47" s="115">
        <v>-0.30845771144278611</v>
      </c>
    </row>
    <row r="48" spans="1:18" ht="13.5" thickBot="1">
      <c r="A48" s="39" t="s">
        <v>37</v>
      </c>
      <c r="B48" s="30">
        <v>1178</v>
      </c>
      <c r="C48" s="30">
        <v>1397286.4691535737</v>
      </c>
      <c r="D48" s="31">
        <v>630</v>
      </c>
      <c r="E48" s="20"/>
      <c r="F48" s="77" t="s">
        <v>37</v>
      </c>
      <c r="G48" s="168">
        <v>1700</v>
      </c>
      <c r="H48" s="168">
        <v>2003684.1870039101</v>
      </c>
      <c r="I48" s="169">
        <v>927</v>
      </c>
      <c r="K48" s="11" t="s">
        <v>37</v>
      </c>
      <c r="L48" s="113">
        <v>-0.30705882352941172</v>
      </c>
      <c r="M48" s="113">
        <v>-0.3026413652328499</v>
      </c>
      <c r="N48" s="115">
        <v>-0.32038834951456308</v>
      </c>
    </row>
    <row r="49" spans="1:20" ht="13.5" thickBot="1">
      <c r="A49" s="39" t="s">
        <v>38</v>
      </c>
      <c r="B49" s="30">
        <v>1549</v>
      </c>
      <c r="C49" s="30">
        <v>1503908.5495422187</v>
      </c>
      <c r="D49" s="31">
        <v>960</v>
      </c>
      <c r="E49" s="20"/>
      <c r="F49" s="77" t="s">
        <v>38</v>
      </c>
      <c r="G49" s="168">
        <v>1859</v>
      </c>
      <c r="H49" s="168">
        <v>1368193.9723346885</v>
      </c>
      <c r="I49" s="169">
        <v>1552</v>
      </c>
      <c r="K49" s="11" t="s">
        <v>38</v>
      </c>
      <c r="L49" s="113">
        <v>-0.16675632060247447</v>
      </c>
      <c r="M49" s="113">
        <v>9.9192497519885015E-2</v>
      </c>
      <c r="N49" s="115">
        <v>-0.38144329896907214</v>
      </c>
    </row>
    <row r="50" spans="1:20" ht="13.5" thickBot="1">
      <c r="A50" s="39" t="s">
        <v>39</v>
      </c>
      <c r="B50" s="30">
        <v>719</v>
      </c>
      <c r="C50" s="30">
        <v>1107004.5621686322</v>
      </c>
      <c r="D50" s="31">
        <v>382</v>
      </c>
      <c r="E50" s="20"/>
      <c r="F50" s="77" t="s">
        <v>39</v>
      </c>
      <c r="G50" s="168">
        <v>726</v>
      </c>
      <c r="H50" s="168">
        <v>917889.03805702191</v>
      </c>
      <c r="I50" s="169">
        <v>487</v>
      </c>
      <c r="K50" s="11" t="s">
        <v>39</v>
      </c>
      <c r="L50" s="113">
        <v>-9.6418732782369565E-3</v>
      </c>
      <c r="M50" s="113">
        <v>0.20603310015764875</v>
      </c>
      <c r="N50" s="115">
        <v>-0.21560574948665301</v>
      </c>
    </row>
    <row r="51" spans="1:20" ht="13.5" thickBot="1">
      <c r="A51" s="39" t="s">
        <v>40</v>
      </c>
      <c r="B51" s="30">
        <v>4250</v>
      </c>
      <c r="C51" s="30">
        <v>3765465.4812533204</v>
      </c>
      <c r="D51" s="31">
        <v>2786</v>
      </c>
      <c r="E51" s="20"/>
      <c r="F51" s="77" t="s">
        <v>40</v>
      </c>
      <c r="G51" s="168">
        <v>3712</v>
      </c>
      <c r="H51" s="168">
        <v>3670665.7933370844</v>
      </c>
      <c r="I51" s="169">
        <v>2714</v>
      </c>
      <c r="K51" s="11" t="s">
        <v>40</v>
      </c>
      <c r="L51" s="113">
        <v>0.1449353448275863</v>
      </c>
      <c r="M51" s="113">
        <v>2.5826292355003888E-2</v>
      </c>
      <c r="N51" s="115">
        <v>2.6529108327192352E-2</v>
      </c>
    </row>
    <row r="52" spans="1:20" ht="13.5" thickBot="1">
      <c r="A52" s="40" t="s">
        <v>41</v>
      </c>
      <c r="B52" s="34">
        <v>813</v>
      </c>
      <c r="C52" s="34">
        <v>765980.80721691984</v>
      </c>
      <c r="D52" s="35">
        <v>589</v>
      </c>
      <c r="E52" s="20"/>
      <c r="F52" s="78" t="s">
        <v>41</v>
      </c>
      <c r="G52" s="170">
        <v>820</v>
      </c>
      <c r="H52" s="170">
        <v>717401.4987212501</v>
      </c>
      <c r="I52" s="171">
        <v>635</v>
      </c>
      <c r="K52" s="12" t="s">
        <v>41</v>
      </c>
      <c r="L52" s="118">
        <v>-8.5365853658536661E-3</v>
      </c>
      <c r="M52" s="118">
        <v>6.7715649580132098E-2</v>
      </c>
      <c r="N52" s="119">
        <v>-7.2440944881889791E-2</v>
      </c>
    </row>
    <row r="53" spans="1:20" ht="13.5" thickBot="1">
      <c r="B53" s="111"/>
      <c r="C53" s="111"/>
      <c r="D53" s="111"/>
      <c r="E53" s="20"/>
      <c r="F53" s="63"/>
      <c r="G53" s="172"/>
      <c r="H53" s="172"/>
      <c r="I53" s="172"/>
      <c r="L53" s="100"/>
      <c r="M53" s="100"/>
      <c r="N53" s="100"/>
    </row>
    <row r="54" spans="1:20" ht="13.5" thickBot="1">
      <c r="A54" s="84" t="s">
        <v>42</v>
      </c>
      <c r="B54" s="85">
        <v>50248</v>
      </c>
      <c r="C54" s="85">
        <v>75641687.19057028</v>
      </c>
      <c r="D54" s="85">
        <v>23514</v>
      </c>
      <c r="E54" s="20"/>
      <c r="F54" s="50" t="s">
        <v>42</v>
      </c>
      <c r="G54" s="51">
        <v>47036</v>
      </c>
      <c r="H54" s="51">
        <v>66393234.213268988</v>
      </c>
      <c r="I54" s="55">
        <v>26451</v>
      </c>
      <c r="K54" s="98" t="s">
        <v>42</v>
      </c>
      <c r="L54" s="99">
        <v>6.8288119738072917E-2</v>
      </c>
      <c r="M54" s="99">
        <v>0.13929812407681963</v>
      </c>
      <c r="N54" s="99">
        <v>-0.1110354996030396</v>
      </c>
      <c r="O54" s="6"/>
      <c r="P54" s="6"/>
      <c r="Q54" s="6"/>
      <c r="R54" s="6"/>
      <c r="S54" s="6"/>
      <c r="T54" s="6"/>
    </row>
    <row r="55" spans="1:20" ht="13.5" thickBot="1">
      <c r="A55" s="38" t="s">
        <v>43</v>
      </c>
      <c r="B55" s="30">
        <v>38397</v>
      </c>
      <c r="C55" s="30">
        <v>55627214.140207767</v>
      </c>
      <c r="D55" s="31">
        <v>18056</v>
      </c>
      <c r="E55" s="20"/>
      <c r="F55" s="73" t="s">
        <v>43</v>
      </c>
      <c r="G55" s="57">
        <v>35594</v>
      </c>
      <c r="H55" s="57">
        <v>52060756.081201658</v>
      </c>
      <c r="I55" s="58">
        <v>19297</v>
      </c>
      <c r="K55" s="10" t="s">
        <v>43</v>
      </c>
      <c r="L55" s="102">
        <v>7.8749227397876043E-2</v>
      </c>
      <c r="M55" s="102">
        <v>6.8505690801788033E-2</v>
      </c>
      <c r="N55" s="103">
        <v>-6.4310514587759715E-2</v>
      </c>
      <c r="R55" s="6"/>
      <c r="S55" s="6"/>
      <c r="T55" s="6"/>
    </row>
    <row r="56" spans="1:20" ht="13.5" thickBot="1">
      <c r="A56" s="39" t="s">
        <v>44</v>
      </c>
      <c r="B56" s="30">
        <v>2932</v>
      </c>
      <c r="C56" s="30">
        <v>4348623.7524811588</v>
      </c>
      <c r="D56" s="31">
        <v>1488</v>
      </c>
      <c r="E56" s="20"/>
      <c r="F56" s="68" t="s">
        <v>44</v>
      </c>
      <c r="G56" s="79">
        <v>3298</v>
      </c>
      <c r="H56" s="79">
        <v>3627449.2952940445</v>
      </c>
      <c r="I56" s="80">
        <v>2219</v>
      </c>
      <c r="K56" s="11" t="s">
        <v>44</v>
      </c>
      <c r="L56" s="102">
        <v>-0.11097634930260769</v>
      </c>
      <c r="M56" s="102">
        <v>0.19881034812056697</v>
      </c>
      <c r="N56" s="103">
        <v>-0.3294276701216764</v>
      </c>
      <c r="R56" s="6"/>
      <c r="S56" s="6"/>
      <c r="T56" s="6"/>
    </row>
    <row r="57" spans="1:20" ht="13.5" thickBot="1">
      <c r="A57" s="39" t="s">
        <v>45</v>
      </c>
      <c r="B57" s="30">
        <v>1851</v>
      </c>
      <c r="C57" s="30">
        <v>6621739.3128958428</v>
      </c>
      <c r="D57" s="31">
        <v>677</v>
      </c>
      <c r="E57" s="20"/>
      <c r="F57" s="68" t="s">
        <v>45</v>
      </c>
      <c r="G57" s="79">
        <v>1648</v>
      </c>
      <c r="H57" s="79">
        <v>2152327.5973183392</v>
      </c>
      <c r="I57" s="80">
        <v>839</v>
      </c>
      <c r="K57" s="11" t="s">
        <v>45</v>
      </c>
      <c r="L57" s="102">
        <v>0.12317961165048552</v>
      </c>
      <c r="M57" s="102">
        <v>2.0765480687726634</v>
      </c>
      <c r="N57" s="103">
        <v>-0.19308700834326575</v>
      </c>
      <c r="R57" s="6"/>
      <c r="S57" s="6"/>
      <c r="T57" s="6"/>
    </row>
    <row r="58" spans="1:20" ht="13.5" thickBot="1">
      <c r="A58" s="40" t="s">
        <v>46</v>
      </c>
      <c r="B58" s="34">
        <v>7068</v>
      </c>
      <c r="C58" s="34">
        <v>9044109.9849855211</v>
      </c>
      <c r="D58" s="35">
        <v>3293</v>
      </c>
      <c r="E58" s="20"/>
      <c r="F58" s="69" t="s">
        <v>46</v>
      </c>
      <c r="G58" s="74">
        <v>6496</v>
      </c>
      <c r="H58" s="74">
        <v>8552701.2394549474</v>
      </c>
      <c r="I58" s="75">
        <v>4096</v>
      </c>
      <c r="K58" s="12" t="s">
        <v>46</v>
      </c>
      <c r="L58" s="104">
        <v>8.8054187192118327E-2</v>
      </c>
      <c r="M58" s="104">
        <v>5.7456554575252561E-2</v>
      </c>
      <c r="N58" s="105">
        <v>-0.196044921875</v>
      </c>
    </row>
    <row r="59" spans="1:20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>
      <c r="A60" s="84" t="s">
        <v>47</v>
      </c>
      <c r="B60" s="85">
        <v>35612</v>
      </c>
      <c r="C60" s="85">
        <v>31251045.198622648</v>
      </c>
      <c r="D60" s="85">
        <v>24601</v>
      </c>
      <c r="E60" s="20"/>
      <c r="F60" s="50" t="s">
        <v>47</v>
      </c>
      <c r="G60" s="51">
        <v>27506</v>
      </c>
      <c r="H60" s="51">
        <v>24200742.612346321</v>
      </c>
      <c r="I60" s="55">
        <v>19909</v>
      </c>
      <c r="K60" s="98" t="s">
        <v>47</v>
      </c>
      <c r="L60" s="99">
        <v>0.29469933832618334</v>
      </c>
      <c r="M60" s="99">
        <v>0.29132587785465414</v>
      </c>
      <c r="N60" s="99">
        <v>0.23567230900597713</v>
      </c>
      <c r="O60" s="6"/>
      <c r="P60" s="6"/>
      <c r="Q60" s="6"/>
      <c r="R60" s="6"/>
    </row>
    <row r="61" spans="1:20" ht="13.5" thickBot="1">
      <c r="A61" s="38" t="s">
        <v>48</v>
      </c>
      <c r="B61" s="30">
        <v>5005</v>
      </c>
      <c r="C61" s="30">
        <v>4646860.7190277232</v>
      </c>
      <c r="D61" s="31">
        <v>3069</v>
      </c>
      <c r="E61" s="20"/>
      <c r="F61" s="73" t="s">
        <v>48</v>
      </c>
      <c r="G61" s="57">
        <v>4561</v>
      </c>
      <c r="H61" s="57">
        <v>3745128.7478684215</v>
      </c>
      <c r="I61" s="58">
        <v>3188</v>
      </c>
      <c r="K61" s="10" t="s">
        <v>48</v>
      </c>
      <c r="L61" s="102">
        <v>9.7347073010304763E-2</v>
      </c>
      <c r="M61" s="102">
        <v>0.24077462535100613</v>
      </c>
      <c r="N61" s="103">
        <v>-3.7327478042660012E-2</v>
      </c>
    </row>
    <row r="62" spans="1:20" ht="13.5" thickBot="1">
      <c r="A62" s="39" t="s">
        <v>49</v>
      </c>
      <c r="B62" s="30">
        <v>2918</v>
      </c>
      <c r="C62" s="30">
        <v>4366205.6377594993</v>
      </c>
      <c r="D62" s="31">
        <v>1035</v>
      </c>
      <c r="E62" s="20"/>
      <c r="F62" s="68" t="s">
        <v>49</v>
      </c>
      <c r="G62" s="79">
        <v>2991</v>
      </c>
      <c r="H62" s="79">
        <v>3786682.4655536907</v>
      </c>
      <c r="I62" s="80">
        <v>910</v>
      </c>
      <c r="K62" s="11" t="s">
        <v>49</v>
      </c>
      <c r="L62" s="102">
        <v>-2.4406552992310315E-2</v>
      </c>
      <c r="M62" s="102">
        <v>0.15304245272149331</v>
      </c>
      <c r="N62" s="103">
        <v>0.13736263736263732</v>
      </c>
    </row>
    <row r="63" spans="1:20" ht="13.5" thickBot="1">
      <c r="A63" s="40" t="s">
        <v>50</v>
      </c>
      <c r="B63" s="34">
        <v>27689</v>
      </c>
      <c r="C63" s="34">
        <v>22237978.841835424</v>
      </c>
      <c r="D63" s="35">
        <v>20497</v>
      </c>
      <c r="E63" s="20"/>
      <c r="F63" s="69" t="s">
        <v>50</v>
      </c>
      <c r="G63" s="74">
        <v>19954</v>
      </c>
      <c r="H63" s="74">
        <v>16668931.398924207</v>
      </c>
      <c r="I63" s="75">
        <v>15811</v>
      </c>
      <c r="K63" s="12" t="s">
        <v>50</v>
      </c>
      <c r="L63" s="104">
        <v>0.38764157562393509</v>
      </c>
      <c r="M63" s="104">
        <v>0.33409744809860076</v>
      </c>
      <c r="N63" s="105">
        <v>0.29637594080070828</v>
      </c>
    </row>
    <row r="64" spans="1:20" ht="13.5" thickBot="1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>
      <c r="A65" s="84" t="s">
        <v>51</v>
      </c>
      <c r="B65" s="85">
        <v>2555</v>
      </c>
      <c r="C65" s="85">
        <v>3513890.3019409915</v>
      </c>
      <c r="D65" s="85">
        <v>776</v>
      </c>
      <c r="E65" s="20"/>
      <c r="F65" s="50" t="s">
        <v>51</v>
      </c>
      <c r="G65" s="51">
        <v>2908</v>
      </c>
      <c r="H65" s="51">
        <v>3957479.6337374803</v>
      </c>
      <c r="I65" s="55">
        <v>893</v>
      </c>
      <c r="K65" s="98" t="s">
        <v>51</v>
      </c>
      <c r="L65" s="99">
        <v>-0.12138927097661623</v>
      </c>
      <c r="M65" s="99">
        <v>-0.11208884766326865</v>
      </c>
      <c r="N65" s="99">
        <v>-0.13101903695408734</v>
      </c>
      <c r="O65" s="6"/>
      <c r="P65" s="6"/>
      <c r="Q65" s="6"/>
      <c r="R65" s="6"/>
    </row>
    <row r="66" spans="1:18" ht="13.5" thickBot="1">
      <c r="A66" s="38" t="s">
        <v>52</v>
      </c>
      <c r="B66" s="30">
        <v>1890</v>
      </c>
      <c r="C66" s="30">
        <v>2571577.846623424</v>
      </c>
      <c r="D66" s="31">
        <v>459</v>
      </c>
      <c r="E66" s="20"/>
      <c r="F66" s="73" t="s">
        <v>52</v>
      </c>
      <c r="G66" s="57">
        <v>2236</v>
      </c>
      <c r="H66" s="57">
        <v>2786146.688114719</v>
      </c>
      <c r="I66" s="58">
        <v>626</v>
      </c>
      <c r="K66" s="10" t="s">
        <v>52</v>
      </c>
      <c r="L66" s="102">
        <v>-0.15474060822898028</v>
      </c>
      <c r="M66" s="102">
        <v>-7.7012758304009332E-2</v>
      </c>
      <c r="N66" s="103">
        <v>-0.26677316293929709</v>
      </c>
    </row>
    <row r="67" spans="1:18" ht="13.5" thickBot="1">
      <c r="A67" s="40" t="s">
        <v>53</v>
      </c>
      <c r="B67" s="34">
        <v>665</v>
      </c>
      <c r="C67" s="34">
        <v>942312.45531756768</v>
      </c>
      <c r="D67" s="35">
        <v>317</v>
      </c>
      <c r="E67" s="20"/>
      <c r="F67" s="69" t="s">
        <v>53</v>
      </c>
      <c r="G67" s="74">
        <v>672</v>
      </c>
      <c r="H67" s="74">
        <v>1171332.9456227613</v>
      </c>
      <c r="I67" s="75">
        <v>267</v>
      </c>
      <c r="K67" s="12" t="s">
        <v>53</v>
      </c>
      <c r="L67" s="104">
        <v>-1.041666666666663E-2</v>
      </c>
      <c r="M67" s="104">
        <v>-0.19552125735132508</v>
      </c>
      <c r="N67" s="105">
        <v>0.18726591760299627</v>
      </c>
    </row>
    <row r="68" spans="1:18" ht="13.5" thickBot="1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>
      <c r="A69" s="84" t="s">
        <v>54</v>
      </c>
      <c r="B69" s="85">
        <v>12077</v>
      </c>
      <c r="C69" s="85">
        <v>11303855.365742091</v>
      </c>
      <c r="D69" s="85">
        <v>7351</v>
      </c>
      <c r="E69" s="20"/>
      <c r="F69" s="50" t="s">
        <v>54</v>
      </c>
      <c r="G69" s="51">
        <v>12790</v>
      </c>
      <c r="H69" s="51">
        <v>12382708.272661999</v>
      </c>
      <c r="I69" s="55">
        <v>9147</v>
      </c>
      <c r="K69" s="98" t="s">
        <v>54</v>
      </c>
      <c r="L69" s="99">
        <v>-5.5746677091477737E-2</v>
      </c>
      <c r="M69" s="99">
        <v>-8.7125763053124028E-2</v>
      </c>
      <c r="N69" s="99">
        <v>-0.19634852957253746</v>
      </c>
      <c r="O69" s="6"/>
      <c r="P69" s="6"/>
      <c r="Q69" s="6"/>
      <c r="R69" s="6"/>
    </row>
    <row r="70" spans="1:18" ht="13.5" thickBot="1">
      <c r="A70" s="38" t="s">
        <v>55</v>
      </c>
      <c r="B70" s="30">
        <v>4312</v>
      </c>
      <c r="C70" s="30">
        <v>3718388.5624889289</v>
      </c>
      <c r="D70" s="31">
        <v>2732</v>
      </c>
      <c r="E70" s="20"/>
      <c r="F70" s="73" t="s">
        <v>55</v>
      </c>
      <c r="G70" s="57">
        <v>4615</v>
      </c>
      <c r="H70" s="57">
        <v>4065005.6478433516</v>
      </c>
      <c r="I70" s="58">
        <v>3349</v>
      </c>
      <c r="K70" s="10" t="s">
        <v>55</v>
      </c>
      <c r="L70" s="102">
        <v>-6.565547128927407E-2</v>
      </c>
      <c r="M70" s="102">
        <v>-8.5268537213058271E-2</v>
      </c>
      <c r="N70" s="103">
        <v>-0.18423409973126303</v>
      </c>
    </row>
    <row r="71" spans="1:18" ht="13.5" thickBot="1">
      <c r="A71" s="39" t="s">
        <v>56</v>
      </c>
      <c r="B71" s="30">
        <v>915</v>
      </c>
      <c r="C71" s="30">
        <v>873248.86382260476</v>
      </c>
      <c r="D71" s="31">
        <v>559</v>
      </c>
      <c r="E71" s="20"/>
      <c r="F71" s="68" t="s">
        <v>56</v>
      </c>
      <c r="G71" s="79">
        <v>913</v>
      </c>
      <c r="H71" s="79">
        <v>699163.71171046793</v>
      </c>
      <c r="I71" s="80">
        <v>691</v>
      </c>
      <c r="K71" s="11" t="s">
        <v>56</v>
      </c>
      <c r="L71" s="102">
        <v>2.1905805038335835E-3</v>
      </c>
      <c r="M71" s="102">
        <v>0.24899054283902466</v>
      </c>
      <c r="N71" s="103">
        <v>-0.19102749638205496</v>
      </c>
    </row>
    <row r="72" spans="1:18" ht="13.5" thickBot="1">
      <c r="A72" s="39" t="s">
        <v>57</v>
      </c>
      <c r="B72" s="30">
        <v>768</v>
      </c>
      <c r="C72" s="30">
        <v>837032.49227892095</v>
      </c>
      <c r="D72" s="31">
        <v>353</v>
      </c>
      <c r="E72" s="20"/>
      <c r="F72" s="68" t="s">
        <v>57</v>
      </c>
      <c r="G72" s="79">
        <v>1111</v>
      </c>
      <c r="H72" s="79">
        <v>1049911.224974914</v>
      </c>
      <c r="I72" s="80">
        <v>805</v>
      </c>
      <c r="K72" s="11" t="s">
        <v>57</v>
      </c>
      <c r="L72" s="102">
        <v>-0.30873087308730873</v>
      </c>
      <c r="M72" s="102">
        <v>-0.20275879296469035</v>
      </c>
      <c r="N72" s="103">
        <v>-0.56149068322981366</v>
      </c>
    </row>
    <row r="73" spans="1:18" ht="13.5" thickBot="1">
      <c r="A73" s="40" t="s">
        <v>58</v>
      </c>
      <c r="B73" s="34">
        <v>6082</v>
      </c>
      <c r="C73" s="34">
        <v>5875185.4471516358</v>
      </c>
      <c r="D73" s="35">
        <v>3707</v>
      </c>
      <c r="E73" s="20"/>
      <c r="F73" s="69" t="s">
        <v>58</v>
      </c>
      <c r="G73" s="74">
        <v>6151</v>
      </c>
      <c r="H73" s="74">
        <v>6568627.6881332649</v>
      </c>
      <c r="I73" s="75">
        <v>4302</v>
      </c>
      <c r="K73" s="12" t="s">
        <v>58</v>
      </c>
      <c r="L73" s="104">
        <v>-1.1217688180783614E-2</v>
      </c>
      <c r="M73" s="104">
        <v>-0.10556881496486492</v>
      </c>
      <c r="N73" s="105">
        <v>-0.13830776383077636</v>
      </c>
    </row>
    <row r="74" spans="1:18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>
      <c r="A75" s="84" t="s">
        <v>59</v>
      </c>
      <c r="B75" s="85">
        <v>41840</v>
      </c>
      <c r="C75" s="85">
        <v>51778637.710903525</v>
      </c>
      <c r="D75" s="85">
        <v>22788</v>
      </c>
      <c r="E75" s="20"/>
      <c r="F75" s="50" t="s">
        <v>59</v>
      </c>
      <c r="G75" s="51">
        <v>38695</v>
      </c>
      <c r="H75" s="51">
        <v>47148514.669125676</v>
      </c>
      <c r="I75" s="55">
        <v>24519</v>
      </c>
      <c r="K75" s="98" t="s">
        <v>59</v>
      </c>
      <c r="L75" s="99">
        <v>8.12766507300684E-2</v>
      </c>
      <c r="M75" s="99">
        <v>9.8202946037021066E-2</v>
      </c>
      <c r="N75" s="99">
        <v>-7.059831151352014E-2</v>
      </c>
      <c r="O75" s="6"/>
      <c r="P75" s="6"/>
      <c r="Q75" s="6"/>
      <c r="R75" s="6"/>
    </row>
    <row r="76" spans="1:18" ht="13.5" thickBot="1">
      <c r="A76" s="92" t="s">
        <v>60</v>
      </c>
      <c r="B76" s="34">
        <v>41840</v>
      </c>
      <c r="C76" s="34">
        <v>51778637.710903525</v>
      </c>
      <c r="D76" s="35">
        <v>22788</v>
      </c>
      <c r="E76" s="20"/>
      <c r="F76" s="72" t="s">
        <v>60</v>
      </c>
      <c r="G76" s="61">
        <v>38695</v>
      </c>
      <c r="H76" s="61">
        <v>47148514.669125676</v>
      </c>
      <c r="I76" s="62">
        <v>24519</v>
      </c>
      <c r="K76" s="14" t="s">
        <v>60</v>
      </c>
      <c r="L76" s="104">
        <v>8.12766507300684E-2</v>
      </c>
      <c r="M76" s="104">
        <v>9.8202946037021066E-2</v>
      </c>
      <c r="N76" s="105">
        <v>-7.059831151352014E-2</v>
      </c>
    </row>
    <row r="77" spans="1:18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>
      <c r="A78" s="84" t="s">
        <v>61</v>
      </c>
      <c r="B78" s="85">
        <v>22987</v>
      </c>
      <c r="C78" s="85">
        <v>22270848.02679738</v>
      </c>
      <c r="D78" s="85">
        <v>11234</v>
      </c>
      <c r="E78" s="20"/>
      <c r="F78" s="50" t="s">
        <v>61</v>
      </c>
      <c r="G78" s="51">
        <v>19840</v>
      </c>
      <c r="H78" s="51">
        <v>17543878.264927793</v>
      </c>
      <c r="I78" s="55">
        <v>11228</v>
      </c>
      <c r="K78" s="98" t="s">
        <v>61</v>
      </c>
      <c r="L78" s="99">
        <v>0.15861895161290329</v>
      </c>
      <c r="M78" s="99">
        <v>0.26943699052673753</v>
      </c>
      <c r="N78" s="99">
        <v>5.3437833986458294E-4</v>
      </c>
      <c r="O78" s="6"/>
      <c r="P78" s="6"/>
      <c r="Q78" s="6"/>
      <c r="R78" s="6"/>
    </row>
    <row r="79" spans="1:18" ht="13.5" thickBot="1">
      <c r="A79" s="92" t="s">
        <v>62</v>
      </c>
      <c r="B79" s="34">
        <v>22987</v>
      </c>
      <c r="C79" s="34">
        <v>22270848.02679738</v>
      </c>
      <c r="D79" s="35">
        <v>11234</v>
      </c>
      <c r="E79" s="20"/>
      <c r="F79" s="72" t="s">
        <v>62</v>
      </c>
      <c r="G79" s="61">
        <v>19840</v>
      </c>
      <c r="H79" s="61">
        <v>17543878.264927793</v>
      </c>
      <c r="I79" s="62">
        <v>11228</v>
      </c>
      <c r="K79" s="14" t="s">
        <v>62</v>
      </c>
      <c r="L79" s="104">
        <v>0.15861895161290329</v>
      </c>
      <c r="M79" s="104">
        <v>0.26943699052673753</v>
      </c>
      <c r="N79" s="105">
        <v>5.3437833986458294E-4</v>
      </c>
    </row>
    <row r="80" spans="1:18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>
      <c r="A81" s="84" t="s">
        <v>63</v>
      </c>
      <c r="B81" s="85">
        <v>8151</v>
      </c>
      <c r="C81" s="85">
        <v>10765875.850725468</v>
      </c>
      <c r="D81" s="85">
        <v>4625</v>
      </c>
      <c r="E81" s="20"/>
      <c r="F81" s="50" t="s">
        <v>63</v>
      </c>
      <c r="G81" s="51">
        <v>6686</v>
      </c>
      <c r="H81" s="51">
        <v>7906688.9482511561</v>
      </c>
      <c r="I81" s="55">
        <v>4758</v>
      </c>
      <c r="K81" s="98" t="s">
        <v>63</v>
      </c>
      <c r="L81" s="99">
        <v>0.2191145677535149</v>
      </c>
      <c r="M81" s="99">
        <v>0.36161621143661193</v>
      </c>
      <c r="N81" s="99">
        <v>-2.7952921395544394E-2</v>
      </c>
      <c r="O81" s="6"/>
      <c r="P81" s="6"/>
      <c r="Q81" s="6"/>
      <c r="R81" s="6"/>
    </row>
    <row r="82" spans="1:18" ht="13.5" thickBot="1">
      <c r="A82" s="92" t="s">
        <v>64</v>
      </c>
      <c r="B82" s="34">
        <v>8151</v>
      </c>
      <c r="C82" s="34">
        <v>10765875.850725468</v>
      </c>
      <c r="D82" s="35">
        <v>4625</v>
      </c>
      <c r="E82" s="20"/>
      <c r="F82" s="72" t="s">
        <v>64</v>
      </c>
      <c r="G82" s="61">
        <v>6686</v>
      </c>
      <c r="H82" s="61">
        <v>7906688.9482511561</v>
      </c>
      <c r="I82" s="62">
        <v>4758</v>
      </c>
      <c r="K82" s="14" t="s">
        <v>64</v>
      </c>
      <c r="L82" s="104">
        <v>0.2191145677535149</v>
      </c>
      <c r="M82" s="104">
        <v>0.36161621143661193</v>
      </c>
      <c r="N82" s="105">
        <v>-2.7952921395544394E-2</v>
      </c>
    </row>
    <row r="83" spans="1:18" ht="13.5" thickBot="1">
      <c r="B83" s="111"/>
      <c r="C83" s="111"/>
      <c r="D83" s="111"/>
      <c r="E83" s="20"/>
      <c r="F83" s="63"/>
      <c r="G83" s="111"/>
      <c r="H83" s="111"/>
      <c r="I83" s="111"/>
      <c r="L83" s="100"/>
      <c r="M83" s="100"/>
      <c r="N83" s="100"/>
    </row>
    <row r="84" spans="1:18" ht="13.5" thickBot="1">
      <c r="A84" s="84" t="s">
        <v>65</v>
      </c>
      <c r="B84" s="85">
        <v>10895</v>
      </c>
      <c r="C84" s="85">
        <v>13836531.540303219</v>
      </c>
      <c r="D84" s="85">
        <v>6819</v>
      </c>
      <c r="E84" s="20"/>
      <c r="F84" s="50" t="s">
        <v>65</v>
      </c>
      <c r="G84" s="51">
        <v>10008</v>
      </c>
      <c r="H84" s="51">
        <v>12248511.12299804</v>
      </c>
      <c r="I84" s="55">
        <v>7317</v>
      </c>
      <c r="K84" s="98" t="s">
        <v>65</v>
      </c>
      <c r="L84" s="99">
        <v>8.8629096722621981E-2</v>
      </c>
      <c r="M84" s="99">
        <v>0.12965007757746827</v>
      </c>
      <c r="N84" s="99">
        <v>-6.8060680606806034E-2</v>
      </c>
      <c r="O84" s="6"/>
      <c r="P84" s="6"/>
      <c r="Q84" s="6"/>
      <c r="R84" s="6"/>
    </row>
    <row r="85" spans="1:18" ht="13.5" thickBot="1">
      <c r="A85" s="38" t="s">
        <v>66</v>
      </c>
      <c r="B85" s="30">
        <v>3317</v>
      </c>
      <c r="C85" s="30">
        <v>3836215.5186758246</v>
      </c>
      <c r="D85" s="31">
        <v>1990</v>
      </c>
      <c r="E85" s="20"/>
      <c r="F85" s="73" t="s">
        <v>66</v>
      </c>
      <c r="G85" s="57">
        <v>3000</v>
      </c>
      <c r="H85" s="57">
        <v>2979347.8889610921</v>
      </c>
      <c r="I85" s="58">
        <v>2278</v>
      </c>
      <c r="K85" s="10" t="s">
        <v>66</v>
      </c>
      <c r="L85" s="102">
        <v>0.10566666666666658</v>
      </c>
      <c r="M85" s="102">
        <v>0.28760240886589616</v>
      </c>
      <c r="N85" s="103">
        <v>-0.12642669007901663</v>
      </c>
    </row>
    <row r="86" spans="1:18" ht="13.5" thickBot="1">
      <c r="A86" s="39" t="s">
        <v>67</v>
      </c>
      <c r="B86" s="30">
        <v>2187</v>
      </c>
      <c r="C86" s="30">
        <v>2692750.8336190935</v>
      </c>
      <c r="D86" s="31">
        <v>1464</v>
      </c>
      <c r="E86" s="20"/>
      <c r="F86" s="68" t="s">
        <v>67</v>
      </c>
      <c r="G86" s="79">
        <v>1750</v>
      </c>
      <c r="H86" s="79">
        <v>2230580.1452203887</v>
      </c>
      <c r="I86" s="80">
        <v>1280</v>
      </c>
      <c r="K86" s="11" t="s">
        <v>67</v>
      </c>
      <c r="L86" s="102">
        <v>0.24971428571428578</v>
      </c>
      <c r="M86" s="102">
        <v>0.20719752634265509</v>
      </c>
      <c r="N86" s="103">
        <v>0.14375000000000004</v>
      </c>
    </row>
    <row r="87" spans="1:18" ht="13.5" thickBot="1">
      <c r="A87" s="40" t="s">
        <v>68</v>
      </c>
      <c r="B87" s="34">
        <v>5391</v>
      </c>
      <c r="C87" s="34">
        <v>7307565.1880083019</v>
      </c>
      <c r="D87" s="35">
        <v>3365</v>
      </c>
      <c r="E87" s="20"/>
      <c r="F87" s="69" t="s">
        <v>68</v>
      </c>
      <c r="G87" s="74">
        <v>5258</v>
      </c>
      <c r="H87" s="74">
        <v>7038583.088816558</v>
      </c>
      <c r="I87" s="75">
        <v>3759</v>
      </c>
      <c r="K87" s="12" t="s">
        <v>68</v>
      </c>
      <c r="L87" s="104">
        <v>2.5294788893115205E-2</v>
      </c>
      <c r="M87" s="104">
        <v>3.8215375992239675E-2</v>
      </c>
      <c r="N87" s="105">
        <v>-0.10481511040170255</v>
      </c>
    </row>
    <row r="88" spans="1:18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>
      <c r="A89" s="90" t="s">
        <v>69</v>
      </c>
      <c r="B89" s="85">
        <v>1754</v>
      </c>
      <c r="C89" s="85">
        <v>2135010.9013995752</v>
      </c>
      <c r="D89" s="85">
        <v>928</v>
      </c>
      <c r="E89" s="20"/>
      <c r="F89" s="54" t="s">
        <v>69</v>
      </c>
      <c r="G89" s="51">
        <v>1942</v>
      </c>
      <c r="H89" s="51">
        <v>2022882.9317431829</v>
      </c>
      <c r="I89" s="55">
        <v>1460</v>
      </c>
      <c r="K89" s="101" t="s">
        <v>69</v>
      </c>
      <c r="L89" s="99">
        <v>-9.6807415036045286E-2</v>
      </c>
      <c r="M89" s="99">
        <v>5.5429786814093163E-2</v>
      </c>
      <c r="N89" s="99">
        <v>-0.36438356164383556</v>
      </c>
      <c r="O89" s="6"/>
      <c r="P89" s="6"/>
      <c r="Q89" s="6"/>
      <c r="R89" s="6"/>
    </row>
    <row r="90" spans="1:18" ht="13.5" thickBot="1">
      <c r="A90" s="91" t="s">
        <v>70</v>
      </c>
      <c r="B90" s="34">
        <v>1754</v>
      </c>
      <c r="C90" s="34">
        <v>2135010.9013995752</v>
      </c>
      <c r="D90" s="35">
        <v>928</v>
      </c>
      <c r="E90" s="20"/>
      <c r="F90" s="71" t="s">
        <v>70</v>
      </c>
      <c r="G90" s="61">
        <v>1942</v>
      </c>
      <c r="H90" s="61">
        <v>2022882.9317431829</v>
      </c>
      <c r="I90" s="62">
        <v>1460</v>
      </c>
      <c r="K90" s="13" t="s">
        <v>70</v>
      </c>
      <c r="L90" s="104">
        <v>-9.6807415036045286E-2</v>
      </c>
      <c r="M90" s="104">
        <v>5.5429786814093163E-2</v>
      </c>
      <c r="N90" s="105">
        <v>-0.36438356164383556</v>
      </c>
    </row>
    <row r="91" spans="1:18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  <pageSetUpPr fitToPage="1"/>
  </sheetPr>
  <dimension ref="A1:S92"/>
  <sheetViews>
    <sheetView tabSelected="1" zoomScale="90" zoomScaleNormal="90" workbookViewId="0">
      <selection activeCell="O1" sqref="O1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79</v>
      </c>
      <c r="B2" s="26">
        <f>'Febrero 2022'!B2</f>
        <v>2022</v>
      </c>
      <c r="C2" s="25"/>
      <c r="D2" s="25"/>
      <c r="F2" s="44" t="str">
        <f>A2</f>
        <v>MES: MARZO</v>
      </c>
      <c r="G2" s="45">
        <f>'Febrero 2022'!G2</f>
        <v>2021</v>
      </c>
      <c r="K2" s="1" t="str">
        <f>A2</f>
        <v>MES: MARZO</v>
      </c>
      <c r="L2" s="3"/>
      <c r="M2" s="1" t="str">
        <f>'Febrero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162"/>
      <c r="D5" s="27"/>
      <c r="F5" s="46"/>
      <c r="G5" s="123"/>
      <c r="H5" s="123"/>
      <c r="I5" s="123"/>
      <c r="K5" s="4"/>
      <c r="L5" s="163"/>
      <c r="M5" s="163"/>
      <c r="N5" s="4"/>
    </row>
    <row r="6" spans="1:19" ht="13.5" thickBot="1">
      <c r="A6" s="84" t="s">
        <v>1</v>
      </c>
      <c r="B6" s="85">
        <v>291286</v>
      </c>
      <c r="C6" s="85">
        <v>341254197.37691957</v>
      </c>
      <c r="D6" s="85">
        <v>170474</v>
      </c>
      <c r="E6" s="20"/>
      <c r="F6" s="50" t="s">
        <v>1</v>
      </c>
      <c r="G6" s="51">
        <v>294450</v>
      </c>
      <c r="H6" s="51">
        <v>312029251.35129094</v>
      </c>
      <c r="I6" s="51">
        <v>200172</v>
      </c>
      <c r="K6" s="98" t="s">
        <v>1</v>
      </c>
      <c r="L6" s="99">
        <v>-1.0745457632874822E-2</v>
      </c>
      <c r="M6" s="99">
        <v>9.3660917683407785E-2</v>
      </c>
      <c r="N6" s="99">
        <v>-0.14836240832883718</v>
      </c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>
        <v>33534</v>
      </c>
      <c r="C8" s="87">
        <v>29677856.432801966</v>
      </c>
      <c r="D8" s="87">
        <v>20798</v>
      </c>
      <c r="E8" s="20"/>
      <c r="F8" s="54" t="s">
        <v>4</v>
      </c>
      <c r="G8" s="51">
        <v>33909</v>
      </c>
      <c r="H8" s="51">
        <v>31434225.942144241</v>
      </c>
      <c r="I8" s="55">
        <v>22449</v>
      </c>
      <c r="K8" s="101" t="s">
        <v>4</v>
      </c>
      <c r="L8" s="99">
        <v>-1.1059010882066733E-2</v>
      </c>
      <c r="M8" s="99">
        <v>-5.5874431664865387E-2</v>
      </c>
      <c r="N8" s="99">
        <v>-7.3544478595928497E-2</v>
      </c>
      <c r="P8" s="6"/>
      <c r="Q8" s="6"/>
      <c r="R8" s="6"/>
      <c r="S8" s="6"/>
    </row>
    <row r="9" spans="1:19" ht="13.5" thickBot="1">
      <c r="A9" s="29" t="s">
        <v>5</v>
      </c>
      <c r="B9" s="30">
        <v>3738</v>
      </c>
      <c r="C9" s="30">
        <v>2635747.7154676626</v>
      </c>
      <c r="D9" s="31">
        <v>1334</v>
      </c>
      <c r="E9" s="21"/>
      <c r="F9" s="56" t="s">
        <v>5</v>
      </c>
      <c r="G9" s="57">
        <v>2564</v>
      </c>
      <c r="H9" s="57">
        <v>2256982.5611271812</v>
      </c>
      <c r="I9" s="58">
        <v>969</v>
      </c>
      <c r="K9" s="7" t="s">
        <v>5</v>
      </c>
      <c r="L9" s="102">
        <v>0.45787831513260535</v>
      </c>
      <c r="M9" s="102">
        <v>0.16781926491772214</v>
      </c>
      <c r="N9" s="102">
        <v>0.37667698658410731</v>
      </c>
    </row>
    <row r="10" spans="1:19" ht="13.5" thickBot="1">
      <c r="A10" s="32" t="s">
        <v>6</v>
      </c>
      <c r="B10" s="30">
        <v>7717</v>
      </c>
      <c r="C10" s="30">
        <v>5262157.0245374748</v>
      </c>
      <c r="D10" s="31">
        <v>6304</v>
      </c>
      <c r="E10" s="20"/>
      <c r="F10" s="59" t="s">
        <v>6</v>
      </c>
      <c r="G10" s="79">
        <v>7659</v>
      </c>
      <c r="H10" s="79">
        <v>4599090.7878611647</v>
      </c>
      <c r="I10" s="80">
        <v>6526</v>
      </c>
      <c r="K10" s="8" t="s">
        <v>6</v>
      </c>
      <c r="L10" s="113">
        <v>7.5727901814859333E-3</v>
      </c>
      <c r="M10" s="113">
        <v>0.14417333061273907</v>
      </c>
      <c r="N10" s="115">
        <v>-3.4017775053631683E-2</v>
      </c>
    </row>
    <row r="11" spans="1:19" ht="13.5" thickBot="1">
      <c r="A11" s="32" t="s">
        <v>7</v>
      </c>
      <c r="B11" s="30">
        <v>1681</v>
      </c>
      <c r="C11" s="30">
        <v>1545757.992228477</v>
      </c>
      <c r="D11" s="31">
        <v>989</v>
      </c>
      <c r="E11" s="20"/>
      <c r="F11" s="59" t="s">
        <v>7</v>
      </c>
      <c r="G11" s="79">
        <v>1560</v>
      </c>
      <c r="H11" s="79">
        <v>1700016.6204916926</v>
      </c>
      <c r="I11" s="80">
        <v>918</v>
      </c>
      <c r="K11" s="8" t="s">
        <v>7</v>
      </c>
      <c r="L11" s="113">
        <v>7.7564102564102511E-2</v>
      </c>
      <c r="M11" s="113">
        <v>-9.0739482428471518E-2</v>
      </c>
      <c r="N11" s="115">
        <v>7.734204793028332E-2</v>
      </c>
    </row>
    <row r="12" spans="1:19" ht="13.5" thickBot="1">
      <c r="A12" s="32" t="s">
        <v>8</v>
      </c>
      <c r="B12" s="30">
        <v>1617</v>
      </c>
      <c r="C12" s="30">
        <v>1817795.7011192311</v>
      </c>
      <c r="D12" s="31">
        <v>994</v>
      </c>
      <c r="E12" s="20"/>
      <c r="F12" s="59" t="s">
        <v>8</v>
      </c>
      <c r="G12" s="79">
        <v>1884</v>
      </c>
      <c r="H12" s="79">
        <v>1668558.3163467243</v>
      </c>
      <c r="I12" s="80">
        <v>1311</v>
      </c>
      <c r="K12" s="8" t="s">
        <v>8</v>
      </c>
      <c r="L12" s="113">
        <v>-0.14171974522292996</v>
      </c>
      <c r="M12" s="113">
        <v>8.9440916335042475E-2</v>
      </c>
      <c r="N12" s="115">
        <v>-0.2418001525553013</v>
      </c>
    </row>
    <row r="13" spans="1:19" ht="13.5" thickBot="1">
      <c r="A13" s="32" t="s">
        <v>9</v>
      </c>
      <c r="B13" s="30">
        <v>2501</v>
      </c>
      <c r="C13" s="30">
        <v>1872747.3815578481</v>
      </c>
      <c r="D13" s="31">
        <v>1644</v>
      </c>
      <c r="E13" s="20"/>
      <c r="F13" s="59" t="s">
        <v>9</v>
      </c>
      <c r="G13" s="79">
        <v>3164</v>
      </c>
      <c r="H13" s="79">
        <v>1614262.3002899957</v>
      </c>
      <c r="I13" s="80">
        <v>2436</v>
      </c>
      <c r="K13" s="8" t="s">
        <v>9</v>
      </c>
      <c r="L13" s="113">
        <v>-0.20954487989886217</v>
      </c>
      <c r="M13" s="113">
        <v>0.16012582417455734</v>
      </c>
      <c r="N13" s="115">
        <v>-0.32512315270935965</v>
      </c>
    </row>
    <row r="14" spans="1:19" ht="13.5" thickBot="1">
      <c r="A14" s="32" t="s">
        <v>10</v>
      </c>
      <c r="B14" s="30">
        <v>907</v>
      </c>
      <c r="C14" s="30">
        <v>1242602.4250761699</v>
      </c>
      <c r="D14" s="31">
        <v>415</v>
      </c>
      <c r="E14" s="20"/>
      <c r="F14" s="59" t="s">
        <v>10</v>
      </c>
      <c r="G14" s="79">
        <v>1227</v>
      </c>
      <c r="H14" s="79">
        <v>1572446.1369207294</v>
      </c>
      <c r="I14" s="80">
        <v>612</v>
      </c>
      <c r="K14" s="8" t="s">
        <v>10</v>
      </c>
      <c r="L14" s="113">
        <v>-0.26079869600651995</v>
      </c>
      <c r="M14" s="113">
        <v>-0.20976471250740703</v>
      </c>
      <c r="N14" s="115">
        <v>-0.32189542483660127</v>
      </c>
    </row>
    <row r="15" spans="1:19" ht="13.5" thickBot="1">
      <c r="A15" s="32" t="s">
        <v>11</v>
      </c>
      <c r="B15" s="30">
        <v>5715</v>
      </c>
      <c r="C15" s="30">
        <v>5047185.5645061061</v>
      </c>
      <c r="D15" s="31">
        <v>3713</v>
      </c>
      <c r="E15" s="20"/>
      <c r="F15" s="59" t="s">
        <v>11</v>
      </c>
      <c r="G15" s="79">
        <v>4023</v>
      </c>
      <c r="H15" s="79">
        <v>3294165.9983802214</v>
      </c>
      <c r="I15" s="80">
        <v>3241</v>
      </c>
      <c r="K15" s="8" t="s">
        <v>11</v>
      </c>
      <c r="L15" s="113">
        <v>0.42058165548098425</v>
      </c>
      <c r="M15" s="113">
        <v>0.53215884293258564</v>
      </c>
      <c r="N15" s="115">
        <v>0.14563406356062947</v>
      </c>
    </row>
    <row r="16" spans="1:19" ht="13.5" thickBot="1">
      <c r="A16" s="33" t="s">
        <v>12</v>
      </c>
      <c r="B16" s="34">
        <v>9658</v>
      </c>
      <c r="C16" s="34">
        <v>10253862.628308997</v>
      </c>
      <c r="D16" s="35">
        <v>5405</v>
      </c>
      <c r="E16" s="20"/>
      <c r="F16" s="60" t="s">
        <v>12</v>
      </c>
      <c r="G16" s="109">
        <v>11828</v>
      </c>
      <c r="H16" s="109">
        <v>14728703.220726533</v>
      </c>
      <c r="I16" s="110">
        <v>6436</v>
      </c>
      <c r="K16" s="9" t="s">
        <v>12</v>
      </c>
      <c r="L16" s="116">
        <v>-0.18346296922556649</v>
      </c>
      <c r="M16" s="116">
        <v>-0.30381769021731997</v>
      </c>
      <c r="N16" s="117">
        <v>-0.16019266625233064</v>
      </c>
    </row>
    <row r="17" spans="1:19" ht="13.5" thickBot="1">
      <c r="B17" s="37"/>
      <c r="C17" s="37"/>
      <c r="D17" s="37"/>
      <c r="E17" s="20"/>
      <c r="F17" s="63"/>
      <c r="G17" s="70"/>
      <c r="H17" s="70"/>
      <c r="I17" s="70"/>
      <c r="L17" s="106"/>
      <c r="M17" s="106"/>
      <c r="N17" s="106"/>
    </row>
    <row r="18" spans="1:19" ht="13.5" thickBot="1">
      <c r="A18" s="88" t="s">
        <v>13</v>
      </c>
      <c r="B18" s="89">
        <v>13368</v>
      </c>
      <c r="C18" s="89">
        <v>18512843.6634905</v>
      </c>
      <c r="D18" s="89">
        <v>6898</v>
      </c>
      <c r="E18" s="20"/>
      <c r="F18" s="65" t="s">
        <v>13</v>
      </c>
      <c r="G18" s="66">
        <v>15029</v>
      </c>
      <c r="H18" s="66">
        <v>16419698.828368172</v>
      </c>
      <c r="I18" s="67">
        <v>11084</v>
      </c>
      <c r="K18" s="107" t="s">
        <v>13</v>
      </c>
      <c r="L18" s="108">
        <v>-0.1105196619868255</v>
      </c>
      <c r="M18" s="108">
        <v>0.12747766308027653</v>
      </c>
      <c r="N18" s="120">
        <v>-0.377661494045471</v>
      </c>
    </row>
    <row r="19" spans="1:19" ht="13.5" thickBot="1">
      <c r="A19" s="38" t="s">
        <v>14</v>
      </c>
      <c r="B19" s="30">
        <v>779</v>
      </c>
      <c r="C19" s="30">
        <v>1835758.4503446894</v>
      </c>
      <c r="D19" s="31">
        <v>270</v>
      </c>
      <c r="E19" s="20"/>
      <c r="F19" s="68" t="s">
        <v>14</v>
      </c>
      <c r="G19" s="164">
        <v>920</v>
      </c>
      <c r="H19" s="164">
        <v>1819150.2994715364</v>
      </c>
      <c r="I19" s="165">
        <v>510</v>
      </c>
      <c r="K19" s="10" t="s">
        <v>14</v>
      </c>
      <c r="L19" s="113">
        <v>-0.15326086956521734</v>
      </c>
      <c r="M19" s="113">
        <v>9.1296199538750678E-3</v>
      </c>
      <c r="N19" s="115">
        <v>-0.47058823529411764</v>
      </c>
    </row>
    <row r="20" spans="1:19" ht="13.5" thickBot="1">
      <c r="A20" s="39" t="s">
        <v>15</v>
      </c>
      <c r="B20" s="30">
        <v>651</v>
      </c>
      <c r="C20" s="30">
        <v>796544.80926000001</v>
      </c>
      <c r="D20" s="31">
        <v>425</v>
      </c>
      <c r="E20" s="20"/>
      <c r="F20" s="68" t="s">
        <v>15</v>
      </c>
      <c r="G20" s="164">
        <v>691</v>
      </c>
      <c r="H20" s="164">
        <v>659957.48218008224</v>
      </c>
      <c r="I20" s="165">
        <v>554</v>
      </c>
      <c r="K20" s="11" t="s">
        <v>15</v>
      </c>
      <c r="L20" s="113">
        <v>-5.7887120115774238E-2</v>
      </c>
      <c r="M20" s="113">
        <v>0.20696382837985206</v>
      </c>
      <c r="N20" s="115">
        <v>-0.23285198555956677</v>
      </c>
    </row>
    <row r="21" spans="1:19" ht="13.5" thickBot="1">
      <c r="A21" s="40" t="s">
        <v>16</v>
      </c>
      <c r="B21" s="34">
        <v>11938</v>
      </c>
      <c r="C21" s="34">
        <v>15880540.403885812</v>
      </c>
      <c r="D21" s="35">
        <v>6203</v>
      </c>
      <c r="E21" s="20"/>
      <c r="F21" s="69" t="s">
        <v>16</v>
      </c>
      <c r="G21" s="166">
        <v>13418</v>
      </c>
      <c r="H21" s="166">
        <v>13940591.046716552</v>
      </c>
      <c r="I21" s="167">
        <v>10020</v>
      </c>
      <c r="K21" s="12" t="s">
        <v>16</v>
      </c>
      <c r="L21" s="118">
        <v>-0.11029959755552243</v>
      </c>
      <c r="M21" s="118">
        <v>0.13915832913168913</v>
      </c>
      <c r="N21" s="119">
        <v>-0.38093812375249503</v>
      </c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>
        <v>4195</v>
      </c>
      <c r="C23" s="85">
        <v>6773971.8458293872</v>
      </c>
      <c r="D23" s="85">
        <v>2045</v>
      </c>
      <c r="E23" s="20"/>
      <c r="F23" s="54" t="s">
        <v>17</v>
      </c>
      <c r="G23" s="51">
        <v>4037</v>
      </c>
      <c r="H23" s="51">
        <v>5843198.7828149172</v>
      </c>
      <c r="I23" s="55">
        <v>2474</v>
      </c>
      <c r="K23" s="101" t="s">
        <v>17</v>
      </c>
      <c r="L23" s="99">
        <v>3.9137973742878307E-2</v>
      </c>
      <c r="M23" s="99">
        <v>0.15929169922336217</v>
      </c>
      <c r="N23" s="99">
        <v>-0.17340339531123683</v>
      </c>
      <c r="P23" s="6"/>
      <c r="Q23" s="6"/>
      <c r="R23" s="6"/>
      <c r="S23" s="6"/>
    </row>
    <row r="24" spans="1:19" ht="13.5" thickBot="1">
      <c r="A24" s="91" t="s">
        <v>18</v>
      </c>
      <c r="B24" s="34">
        <v>4195</v>
      </c>
      <c r="C24" s="34">
        <v>6773971.8458293872</v>
      </c>
      <c r="D24" s="35">
        <v>2045</v>
      </c>
      <c r="E24" s="20"/>
      <c r="F24" s="71" t="s">
        <v>18</v>
      </c>
      <c r="G24" s="61">
        <v>4037</v>
      </c>
      <c r="H24" s="61">
        <v>5843198.7828149172</v>
      </c>
      <c r="I24" s="62">
        <v>2474</v>
      </c>
      <c r="K24" s="13" t="s">
        <v>18</v>
      </c>
      <c r="L24" s="104">
        <v>3.9137973742878307E-2</v>
      </c>
      <c r="M24" s="104">
        <v>0.15929169922336217</v>
      </c>
      <c r="N24" s="105">
        <v>-0.17340339531123683</v>
      </c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>
        <v>1445</v>
      </c>
      <c r="C26" s="85">
        <v>1268951.277925604</v>
      </c>
      <c r="D26" s="85">
        <v>1028</v>
      </c>
      <c r="E26" s="20"/>
      <c r="F26" s="50" t="s">
        <v>19</v>
      </c>
      <c r="G26" s="51">
        <v>1016</v>
      </c>
      <c r="H26" s="51">
        <v>647917.40152666613</v>
      </c>
      <c r="I26" s="55">
        <v>734</v>
      </c>
      <c r="K26" s="98" t="s">
        <v>19</v>
      </c>
      <c r="L26" s="99">
        <v>0.42224409448818889</v>
      </c>
      <c r="M26" s="99">
        <v>0.95850778962814775</v>
      </c>
      <c r="N26" s="99">
        <v>0.40054495912806543</v>
      </c>
      <c r="P26" s="6"/>
      <c r="Q26" s="6"/>
      <c r="R26" s="6"/>
      <c r="S26" s="6"/>
    </row>
    <row r="27" spans="1:19" ht="13.5" thickBot="1">
      <c r="A27" s="92" t="s">
        <v>20</v>
      </c>
      <c r="B27" s="34">
        <v>1445</v>
      </c>
      <c r="C27" s="34">
        <v>1268951.277925604</v>
      </c>
      <c r="D27" s="35">
        <v>1028</v>
      </c>
      <c r="E27" s="20"/>
      <c r="F27" s="72" t="s">
        <v>20</v>
      </c>
      <c r="G27" s="61">
        <v>1016</v>
      </c>
      <c r="H27" s="61">
        <v>647917.40152666613</v>
      </c>
      <c r="I27" s="62">
        <v>734</v>
      </c>
      <c r="K27" s="14" t="s">
        <v>20</v>
      </c>
      <c r="L27" s="104">
        <v>0.42224409448818889</v>
      </c>
      <c r="M27" s="104">
        <v>0.95850778962814775</v>
      </c>
      <c r="N27" s="105">
        <v>0.40054495912806543</v>
      </c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>
        <v>10367</v>
      </c>
      <c r="C29" s="85">
        <v>7536524.3028586078</v>
      </c>
      <c r="D29" s="85">
        <v>7172</v>
      </c>
      <c r="E29" s="20"/>
      <c r="F29" s="50" t="s">
        <v>21</v>
      </c>
      <c r="G29" s="51">
        <v>5096</v>
      </c>
      <c r="H29" s="51">
        <v>3311000.91201811</v>
      </c>
      <c r="I29" s="55">
        <v>3729</v>
      </c>
      <c r="K29" s="98" t="s">
        <v>21</v>
      </c>
      <c r="L29" s="99">
        <v>1.0343406593406592</v>
      </c>
      <c r="M29" s="99">
        <v>1.2762072566947653</v>
      </c>
      <c r="N29" s="99">
        <v>0.92330383480825962</v>
      </c>
      <c r="P29" s="6"/>
      <c r="Q29" s="6"/>
      <c r="R29" s="6"/>
      <c r="S29" s="6"/>
    </row>
    <row r="30" spans="1:19" ht="13.5" thickBot="1">
      <c r="A30" s="93" t="s">
        <v>22</v>
      </c>
      <c r="B30" s="30">
        <v>4520</v>
      </c>
      <c r="C30" s="30">
        <v>3396387.2855588496</v>
      </c>
      <c r="D30" s="31">
        <v>3139</v>
      </c>
      <c r="E30" s="20"/>
      <c r="F30" s="73" t="s">
        <v>22</v>
      </c>
      <c r="G30" s="57">
        <v>2293</v>
      </c>
      <c r="H30" s="57">
        <v>1388038.039716935</v>
      </c>
      <c r="I30" s="58">
        <v>1765</v>
      </c>
      <c r="K30" s="15" t="s">
        <v>22</v>
      </c>
      <c r="L30" s="102">
        <v>0.97121674662014823</v>
      </c>
      <c r="M30" s="102">
        <v>1.4468978431250203</v>
      </c>
      <c r="N30" s="103">
        <v>0.7784702549575071</v>
      </c>
    </row>
    <row r="31" spans="1:19" ht="13.5" thickBot="1">
      <c r="A31" s="94" t="s">
        <v>23</v>
      </c>
      <c r="B31" s="34">
        <v>5847</v>
      </c>
      <c r="C31" s="34">
        <v>4140137.0172997587</v>
      </c>
      <c r="D31" s="35">
        <v>4033</v>
      </c>
      <c r="E31" s="20"/>
      <c r="F31" s="73" t="s">
        <v>23</v>
      </c>
      <c r="G31" s="74">
        <v>2803</v>
      </c>
      <c r="H31" s="74">
        <v>1922962.872301175</v>
      </c>
      <c r="I31" s="75">
        <v>1964</v>
      </c>
      <c r="K31" s="16" t="s">
        <v>23</v>
      </c>
      <c r="L31" s="104">
        <v>1.0859793078844096</v>
      </c>
      <c r="M31" s="104">
        <v>1.1529989356192463</v>
      </c>
      <c r="N31" s="105">
        <v>1.0534623217922605</v>
      </c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>
        <v>7641</v>
      </c>
      <c r="C33" s="85">
        <v>8090848.0687043713</v>
      </c>
      <c r="D33" s="85">
        <v>4407</v>
      </c>
      <c r="E33" s="20"/>
      <c r="F33" s="54" t="s">
        <v>24</v>
      </c>
      <c r="G33" s="51">
        <v>10751</v>
      </c>
      <c r="H33" s="51">
        <v>9317620.1028581001</v>
      </c>
      <c r="I33" s="55">
        <v>7755</v>
      </c>
      <c r="K33" s="101" t="s">
        <v>24</v>
      </c>
      <c r="L33" s="99">
        <v>-0.28927541624034969</v>
      </c>
      <c r="M33" s="99">
        <v>-0.13166152092608141</v>
      </c>
      <c r="N33" s="99">
        <v>-0.43172147001934236</v>
      </c>
      <c r="P33" s="6"/>
      <c r="Q33" s="6"/>
      <c r="R33" s="6"/>
      <c r="S33" s="6"/>
    </row>
    <row r="34" spans="1:19" ht="13.5" thickBot="1">
      <c r="A34" s="91" t="s">
        <v>25</v>
      </c>
      <c r="B34" s="34">
        <v>7641</v>
      </c>
      <c r="C34" s="34">
        <v>8090848.0687043713</v>
      </c>
      <c r="D34" s="35">
        <v>4407</v>
      </c>
      <c r="E34" s="20"/>
      <c r="F34" s="71" t="s">
        <v>25</v>
      </c>
      <c r="G34" s="61">
        <v>10751</v>
      </c>
      <c r="H34" s="61">
        <v>9317620.1028581001</v>
      </c>
      <c r="I34" s="62">
        <v>7755</v>
      </c>
      <c r="K34" s="13" t="s">
        <v>25</v>
      </c>
      <c r="L34" s="104">
        <v>-0.28927541624034969</v>
      </c>
      <c r="M34" s="104">
        <v>-0.13166152092608141</v>
      </c>
      <c r="N34" s="105">
        <v>-0.43172147001934236</v>
      </c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>
        <v>13608</v>
      </c>
      <c r="C36" s="85">
        <v>19739659.989325225</v>
      </c>
      <c r="D36" s="85">
        <v>6420</v>
      </c>
      <c r="E36" s="20"/>
      <c r="F36" s="50" t="s">
        <v>26</v>
      </c>
      <c r="G36" s="51">
        <v>20330</v>
      </c>
      <c r="H36" s="51">
        <v>19053480.188055728</v>
      </c>
      <c r="I36" s="55">
        <v>14309</v>
      </c>
      <c r="K36" s="98" t="s">
        <v>26</v>
      </c>
      <c r="L36" s="99">
        <v>-0.33064436792916874</v>
      </c>
      <c r="M36" s="99">
        <v>3.6013357900865239E-2</v>
      </c>
      <c r="N36" s="114">
        <v>-0.55133132993221046</v>
      </c>
    </row>
    <row r="37" spans="1:19" ht="13.5" thickBot="1">
      <c r="A37" s="38" t="s">
        <v>27</v>
      </c>
      <c r="B37" s="30">
        <v>1103</v>
      </c>
      <c r="C37" s="30">
        <v>1836250.1688382789</v>
      </c>
      <c r="D37" s="30">
        <v>514</v>
      </c>
      <c r="E37" s="20"/>
      <c r="F37" s="73" t="s">
        <v>27</v>
      </c>
      <c r="G37" s="112">
        <v>1270</v>
      </c>
      <c r="H37" s="112">
        <v>1400541.1766540874</v>
      </c>
      <c r="I37" s="112">
        <v>871</v>
      </c>
      <c r="K37" s="10" t="s">
        <v>27</v>
      </c>
      <c r="L37" s="102">
        <v>-0.13149606299212602</v>
      </c>
      <c r="M37" s="102">
        <v>0.31110045134489117</v>
      </c>
      <c r="N37" s="103">
        <v>-0.4098737083811711</v>
      </c>
    </row>
    <row r="38" spans="1:19" ht="13.5" thickBot="1">
      <c r="A38" s="39" t="s">
        <v>28</v>
      </c>
      <c r="B38" s="30">
        <v>1680</v>
      </c>
      <c r="C38" s="30">
        <v>2572221.8093549102</v>
      </c>
      <c r="D38" s="30">
        <v>709</v>
      </c>
      <c r="E38" s="20"/>
      <c r="F38" s="68" t="s">
        <v>28</v>
      </c>
      <c r="G38" s="112">
        <v>2217</v>
      </c>
      <c r="H38" s="112">
        <v>3115875.7767722039</v>
      </c>
      <c r="I38" s="112">
        <v>1118</v>
      </c>
      <c r="K38" s="11" t="s">
        <v>28</v>
      </c>
      <c r="L38" s="113">
        <v>-0.24221921515561573</v>
      </c>
      <c r="M38" s="113">
        <v>-0.17447870401960486</v>
      </c>
      <c r="N38" s="115">
        <v>-0.36583184257602863</v>
      </c>
    </row>
    <row r="39" spans="1:19" ht="13.5" thickBot="1">
      <c r="A39" s="39" t="s">
        <v>29</v>
      </c>
      <c r="B39" s="30">
        <v>1456</v>
      </c>
      <c r="C39" s="30">
        <v>1673865.8669013991</v>
      </c>
      <c r="D39" s="30">
        <v>781</v>
      </c>
      <c r="E39" s="20"/>
      <c r="F39" s="68" t="s">
        <v>29</v>
      </c>
      <c r="G39" s="112">
        <v>1326</v>
      </c>
      <c r="H39" s="112">
        <v>1442288.1247685684</v>
      </c>
      <c r="I39" s="112">
        <v>1010</v>
      </c>
      <c r="K39" s="11" t="s">
        <v>29</v>
      </c>
      <c r="L39" s="113">
        <v>9.8039215686274606E-2</v>
      </c>
      <c r="M39" s="113">
        <v>0.16056274620578326</v>
      </c>
      <c r="N39" s="115">
        <v>-0.22673267326732671</v>
      </c>
    </row>
    <row r="40" spans="1:19" ht="13.5" thickBot="1">
      <c r="A40" s="39" t="s">
        <v>30</v>
      </c>
      <c r="B40" s="30">
        <v>4755</v>
      </c>
      <c r="C40" s="30">
        <v>6859087.0252980255</v>
      </c>
      <c r="D40" s="30">
        <v>2770</v>
      </c>
      <c r="E40" s="20"/>
      <c r="F40" s="68" t="s">
        <v>30</v>
      </c>
      <c r="G40" s="112">
        <v>9216</v>
      </c>
      <c r="H40" s="112">
        <v>7851820.0023780474</v>
      </c>
      <c r="I40" s="112">
        <v>7159</v>
      </c>
      <c r="K40" s="11" t="s">
        <v>30</v>
      </c>
      <c r="L40" s="113">
        <v>-0.48404947916666663</v>
      </c>
      <c r="M40" s="113">
        <v>-0.12643348634830609</v>
      </c>
      <c r="N40" s="115">
        <v>-0.61307445173906971</v>
      </c>
    </row>
    <row r="41" spans="1:19" ht="13.5" thickBot="1">
      <c r="A41" s="40" t="s">
        <v>31</v>
      </c>
      <c r="B41" s="34">
        <v>4614</v>
      </c>
      <c r="C41" s="34">
        <v>6798235.1189326104</v>
      </c>
      <c r="D41" s="35">
        <v>1646</v>
      </c>
      <c r="E41" s="20"/>
      <c r="F41" s="69" t="s">
        <v>31</v>
      </c>
      <c r="G41" s="112">
        <v>6301</v>
      </c>
      <c r="H41" s="112">
        <v>5242955.1074828198</v>
      </c>
      <c r="I41" s="112">
        <v>4151</v>
      </c>
      <c r="K41" s="12" t="s">
        <v>31</v>
      </c>
      <c r="L41" s="118">
        <v>-0.26773528011426762</v>
      </c>
      <c r="M41" s="118">
        <v>0.2966418707705647</v>
      </c>
      <c r="N41" s="119">
        <v>-0.60346904360395093</v>
      </c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>
        <v>17280</v>
      </c>
      <c r="C43" s="85">
        <v>18965832.514697053</v>
      </c>
      <c r="D43" s="85">
        <v>11114</v>
      </c>
      <c r="E43" s="20"/>
      <c r="F43" s="50" t="s">
        <v>32</v>
      </c>
      <c r="G43" s="51">
        <v>18662</v>
      </c>
      <c r="H43" s="51">
        <v>17834536.182023685</v>
      </c>
      <c r="I43" s="55">
        <v>14618</v>
      </c>
      <c r="K43" s="98" t="s">
        <v>32</v>
      </c>
      <c r="L43" s="99">
        <v>-7.4054227842674902E-2</v>
      </c>
      <c r="M43" s="99">
        <v>6.3432899018347255E-2</v>
      </c>
      <c r="N43" s="99">
        <v>-0.23970447393624295</v>
      </c>
    </row>
    <row r="44" spans="1:19" ht="13.5" thickBot="1">
      <c r="A44" s="38" t="s">
        <v>33</v>
      </c>
      <c r="B44" s="30">
        <v>572</v>
      </c>
      <c r="C44" s="30">
        <v>380929.29863600002</v>
      </c>
      <c r="D44" s="31">
        <v>451</v>
      </c>
      <c r="E44" s="20"/>
      <c r="F44" s="76" t="s">
        <v>33</v>
      </c>
      <c r="G44" s="168">
        <v>574</v>
      </c>
      <c r="H44" s="168">
        <v>240716.27780256004</v>
      </c>
      <c r="I44" s="169">
        <v>545</v>
      </c>
      <c r="K44" s="10" t="s">
        <v>33</v>
      </c>
      <c r="L44" s="102">
        <v>-3.4843205574912606E-3</v>
      </c>
      <c r="M44" s="102">
        <v>0.58248250643209643</v>
      </c>
      <c r="N44" s="103">
        <v>-0.1724770642201835</v>
      </c>
    </row>
    <row r="45" spans="1:19" ht="13.5" thickBot="1">
      <c r="A45" s="39" t="s">
        <v>34</v>
      </c>
      <c r="B45" s="30">
        <v>2137</v>
      </c>
      <c r="C45" s="30">
        <v>3782025.7994910595</v>
      </c>
      <c r="D45" s="31">
        <v>1209</v>
      </c>
      <c r="E45" s="20"/>
      <c r="F45" s="77" t="s">
        <v>34</v>
      </c>
      <c r="G45" s="168">
        <v>2785</v>
      </c>
      <c r="H45" s="168">
        <v>4070705.2820003866</v>
      </c>
      <c r="I45" s="169">
        <v>2020</v>
      </c>
      <c r="K45" s="11" t="s">
        <v>34</v>
      </c>
      <c r="L45" s="113">
        <v>-0.23267504488330337</v>
      </c>
      <c r="M45" s="113">
        <v>-7.0916330834804864E-2</v>
      </c>
      <c r="N45" s="115">
        <v>-0.40148514851485151</v>
      </c>
    </row>
    <row r="46" spans="1:19" ht="13.5" thickBot="1">
      <c r="A46" s="39" t="s">
        <v>35</v>
      </c>
      <c r="B46" s="30">
        <v>1380</v>
      </c>
      <c r="C46" s="30">
        <v>1313639.3226156752</v>
      </c>
      <c r="D46" s="31">
        <v>741</v>
      </c>
      <c r="E46" s="20"/>
      <c r="F46" s="77" t="s">
        <v>35</v>
      </c>
      <c r="G46" s="168">
        <v>1181</v>
      </c>
      <c r="H46" s="168">
        <v>1095204.2927515099</v>
      </c>
      <c r="I46" s="169">
        <v>845</v>
      </c>
      <c r="K46" s="11" t="s">
        <v>35</v>
      </c>
      <c r="L46" s="113">
        <v>0.1685012701100761</v>
      </c>
      <c r="M46" s="113">
        <v>0.19944683499677063</v>
      </c>
      <c r="N46" s="115">
        <v>-0.12307692307692308</v>
      </c>
    </row>
    <row r="47" spans="1:19" ht="13.5" thickBot="1">
      <c r="A47" s="39" t="s">
        <v>36</v>
      </c>
      <c r="B47" s="30">
        <v>3908</v>
      </c>
      <c r="C47" s="30">
        <v>4264724.2620192561</v>
      </c>
      <c r="D47" s="31">
        <v>2549</v>
      </c>
      <c r="E47" s="20"/>
      <c r="F47" s="77" t="s">
        <v>36</v>
      </c>
      <c r="G47" s="168">
        <v>4462</v>
      </c>
      <c r="H47" s="168">
        <v>3938099.9968427937</v>
      </c>
      <c r="I47" s="169">
        <v>3560</v>
      </c>
      <c r="K47" s="11" t="s">
        <v>36</v>
      </c>
      <c r="L47" s="113">
        <v>-0.12415956969968622</v>
      </c>
      <c r="M47" s="113">
        <v>8.2939555988502001E-2</v>
      </c>
      <c r="N47" s="115">
        <v>-0.28398876404494378</v>
      </c>
    </row>
    <row r="48" spans="1:19" ht="13.5" thickBot="1">
      <c r="A48" s="39" t="s">
        <v>37</v>
      </c>
      <c r="B48" s="30">
        <v>1048</v>
      </c>
      <c r="C48" s="30">
        <v>1444371.5745570811</v>
      </c>
      <c r="D48" s="31">
        <v>486</v>
      </c>
      <c r="E48" s="20"/>
      <c r="F48" s="77" t="s">
        <v>37</v>
      </c>
      <c r="G48" s="168">
        <v>1742</v>
      </c>
      <c r="H48" s="168">
        <v>2003754.6748980819</v>
      </c>
      <c r="I48" s="169">
        <v>1035</v>
      </c>
      <c r="K48" s="11" t="s">
        <v>37</v>
      </c>
      <c r="L48" s="113">
        <v>-0.39839265212399544</v>
      </c>
      <c r="M48" s="113">
        <v>-0.27916745864583103</v>
      </c>
      <c r="N48" s="115">
        <v>-0.5304347826086957</v>
      </c>
    </row>
    <row r="49" spans="1:19" ht="13.5" thickBot="1">
      <c r="A49" s="39" t="s">
        <v>38</v>
      </c>
      <c r="B49" s="30">
        <v>1781</v>
      </c>
      <c r="C49" s="30">
        <v>1701818.7244978221</v>
      </c>
      <c r="D49" s="31">
        <v>1220</v>
      </c>
      <c r="E49" s="20"/>
      <c r="F49" s="77" t="s">
        <v>38</v>
      </c>
      <c r="G49" s="168">
        <v>1890</v>
      </c>
      <c r="H49" s="168">
        <v>1412640.5082983065</v>
      </c>
      <c r="I49" s="169">
        <v>1659</v>
      </c>
      <c r="K49" s="11" t="s">
        <v>38</v>
      </c>
      <c r="L49" s="113">
        <v>-5.7671957671957652E-2</v>
      </c>
      <c r="M49" s="113">
        <v>0.20470757740613377</v>
      </c>
      <c r="N49" s="115">
        <v>-0.26461723930078362</v>
      </c>
    </row>
    <row r="50" spans="1:19" ht="13.5" thickBot="1">
      <c r="A50" s="39" t="s">
        <v>39</v>
      </c>
      <c r="B50" s="30">
        <v>681</v>
      </c>
      <c r="C50" s="30">
        <v>1123897.7159543079</v>
      </c>
      <c r="D50" s="31">
        <v>349</v>
      </c>
      <c r="E50" s="20"/>
      <c r="F50" s="77" t="s">
        <v>39</v>
      </c>
      <c r="G50" s="168">
        <v>646</v>
      </c>
      <c r="H50" s="168">
        <v>859980.66432391328</v>
      </c>
      <c r="I50" s="169">
        <v>457</v>
      </c>
      <c r="K50" s="11" t="s">
        <v>39</v>
      </c>
      <c r="L50" s="113">
        <v>5.4179566563467452E-2</v>
      </c>
      <c r="M50" s="113">
        <v>0.30688719244388718</v>
      </c>
      <c r="N50" s="115">
        <v>-0.23632385120350108</v>
      </c>
    </row>
    <row r="51" spans="1:19" ht="13.5" thickBot="1">
      <c r="A51" s="39" t="s">
        <v>40</v>
      </c>
      <c r="B51" s="30">
        <v>4800</v>
      </c>
      <c r="C51" s="30">
        <v>4005246.7342158468</v>
      </c>
      <c r="D51" s="31">
        <v>3427</v>
      </c>
      <c r="E51" s="20"/>
      <c r="F51" s="77" t="s">
        <v>40</v>
      </c>
      <c r="G51" s="168">
        <v>4406</v>
      </c>
      <c r="H51" s="168">
        <v>3382887.6924388176</v>
      </c>
      <c r="I51" s="169">
        <v>3708</v>
      </c>
      <c r="K51" s="11" t="s">
        <v>40</v>
      </c>
      <c r="L51" s="113">
        <v>8.9423513390830767E-2</v>
      </c>
      <c r="M51" s="113">
        <v>0.18397271750051902</v>
      </c>
      <c r="N51" s="115">
        <v>-7.5782092772384013E-2</v>
      </c>
    </row>
    <row r="52" spans="1:19" ht="13.5" thickBot="1">
      <c r="A52" s="40" t="s">
        <v>41</v>
      </c>
      <c r="B52" s="34">
        <v>973</v>
      </c>
      <c r="C52" s="34">
        <v>949179.08270999999</v>
      </c>
      <c r="D52" s="35">
        <v>682</v>
      </c>
      <c r="E52" s="20"/>
      <c r="F52" s="78" t="s">
        <v>41</v>
      </c>
      <c r="G52" s="170">
        <v>976</v>
      </c>
      <c r="H52" s="170">
        <v>830546.7926673179</v>
      </c>
      <c r="I52" s="171">
        <v>789</v>
      </c>
      <c r="K52" s="12" t="s">
        <v>41</v>
      </c>
      <c r="L52" s="118">
        <v>-3.0737704918032405E-3</v>
      </c>
      <c r="M52" s="118">
        <v>0.14283637127980731</v>
      </c>
      <c r="N52" s="119">
        <v>-0.13561470215462612</v>
      </c>
    </row>
    <row r="53" spans="1:19" ht="13.5" thickBot="1">
      <c r="B53" s="111"/>
      <c r="C53" s="111"/>
      <c r="D53" s="111"/>
      <c r="E53" s="20"/>
      <c r="F53" s="63"/>
      <c r="G53" s="172"/>
      <c r="H53" s="172"/>
      <c r="I53" s="172"/>
      <c r="L53" s="100"/>
      <c r="M53" s="100"/>
      <c r="N53" s="100"/>
    </row>
    <row r="54" spans="1:19" ht="13.5" thickBot="1">
      <c r="A54" s="84" t="s">
        <v>42</v>
      </c>
      <c r="B54" s="85">
        <v>52781</v>
      </c>
      <c r="C54" s="85">
        <v>78538369.115078524</v>
      </c>
      <c r="D54" s="85">
        <v>27666</v>
      </c>
      <c r="E54" s="20"/>
      <c r="F54" s="50" t="s">
        <v>42</v>
      </c>
      <c r="G54" s="51">
        <v>51662</v>
      </c>
      <c r="H54" s="51">
        <v>73876908.043104112</v>
      </c>
      <c r="I54" s="55">
        <v>31024</v>
      </c>
      <c r="K54" s="98" t="s">
        <v>42</v>
      </c>
      <c r="L54" s="99">
        <v>2.1660020905114097E-2</v>
      </c>
      <c r="M54" s="99">
        <v>6.3097674164363182E-2</v>
      </c>
      <c r="N54" s="99">
        <v>-0.108238782877772</v>
      </c>
      <c r="P54" s="6"/>
      <c r="Q54" s="6"/>
      <c r="R54" s="6"/>
      <c r="S54" s="6"/>
    </row>
    <row r="55" spans="1:19" ht="13.5" thickBot="1">
      <c r="A55" s="38" t="s">
        <v>43</v>
      </c>
      <c r="B55" s="30">
        <v>41049</v>
      </c>
      <c r="C55" s="30">
        <v>61462503.972362377</v>
      </c>
      <c r="D55" s="31">
        <v>21937</v>
      </c>
      <c r="E55" s="20"/>
      <c r="F55" s="73" t="s">
        <v>43</v>
      </c>
      <c r="G55" s="57">
        <v>38738</v>
      </c>
      <c r="H55" s="57">
        <v>57516649.191105694</v>
      </c>
      <c r="I55" s="58">
        <v>22670</v>
      </c>
      <c r="K55" s="10" t="s">
        <v>43</v>
      </c>
      <c r="L55" s="102">
        <v>5.9657184160256005E-2</v>
      </c>
      <c r="M55" s="102">
        <v>6.8603697133783337E-2</v>
      </c>
      <c r="N55" s="103">
        <v>-3.233348037053374E-2</v>
      </c>
    </row>
    <row r="56" spans="1:19" ht="13.5" thickBot="1">
      <c r="A56" s="39" t="s">
        <v>44</v>
      </c>
      <c r="B56" s="30">
        <v>2834</v>
      </c>
      <c r="C56" s="30">
        <v>4483259.35739672</v>
      </c>
      <c r="D56" s="31">
        <v>1489</v>
      </c>
      <c r="E56" s="20"/>
      <c r="F56" s="68" t="s">
        <v>44</v>
      </c>
      <c r="G56" s="79">
        <v>3612</v>
      </c>
      <c r="H56" s="79">
        <v>4282256.109484395</v>
      </c>
      <c r="I56" s="80">
        <v>2638</v>
      </c>
      <c r="K56" s="11" t="s">
        <v>44</v>
      </c>
      <c r="L56" s="102">
        <v>-0.21539313399778515</v>
      </c>
      <c r="M56" s="102">
        <v>4.6938632994682594E-2</v>
      </c>
      <c r="N56" s="103">
        <v>-0.435557240333586</v>
      </c>
    </row>
    <row r="57" spans="1:19" ht="13.5" thickBot="1">
      <c r="A57" s="39" t="s">
        <v>45</v>
      </c>
      <c r="B57" s="30">
        <v>1970</v>
      </c>
      <c r="C57" s="30">
        <v>2882320.5439860979</v>
      </c>
      <c r="D57" s="31">
        <v>771</v>
      </c>
      <c r="E57" s="20"/>
      <c r="F57" s="68" t="s">
        <v>45</v>
      </c>
      <c r="G57" s="79">
        <v>1655</v>
      </c>
      <c r="H57" s="79">
        <v>2474489.8843830223</v>
      </c>
      <c r="I57" s="80">
        <v>782</v>
      </c>
      <c r="K57" s="11" t="s">
        <v>45</v>
      </c>
      <c r="L57" s="102">
        <v>0.190332326283988</v>
      </c>
      <c r="M57" s="102">
        <v>0.16481403386490801</v>
      </c>
      <c r="N57" s="103">
        <v>-1.4066496163682829E-2</v>
      </c>
    </row>
    <row r="58" spans="1:19" ht="13.5" thickBot="1">
      <c r="A58" s="40" t="s">
        <v>46</v>
      </c>
      <c r="B58" s="34">
        <v>6928</v>
      </c>
      <c r="C58" s="34">
        <v>9710285.2413333319</v>
      </c>
      <c r="D58" s="35">
        <v>3469</v>
      </c>
      <c r="E58" s="20"/>
      <c r="F58" s="69" t="s">
        <v>46</v>
      </c>
      <c r="G58" s="74">
        <v>7657</v>
      </c>
      <c r="H58" s="74">
        <v>9603512.8581310045</v>
      </c>
      <c r="I58" s="75">
        <v>4934</v>
      </c>
      <c r="K58" s="12" t="s">
        <v>46</v>
      </c>
      <c r="L58" s="104">
        <v>-9.5207000130599462E-2</v>
      </c>
      <c r="M58" s="104">
        <v>1.1118054901329888E-2</v>
      </c>
      <c r="N58" s="105">
        <v>-0.2969193352249696</v>
      </c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>
        <v>34541</v>
      </c>
      <c r="C60" s="85">
        <v>33064191.797479287</v>
      </c>
      <c r="D60" s="85">
        <v>23626</v>
      </c>
      <c r="E60" s="20"/>
      <c r="F60" s="50" t="s">
        <v>47</v>
      </c>
      <c r="G60" s="51">
        <v>30784</v>
      </c>
      <c r="H60" s="51">
        <v>26199754.808513019</v>
      </c>
      <c r="I60" s="55">
        <v>23248</v>
      </c>
      <c r="K60" s="98" t="s">
        <v>47</v>
      </c>
      <c r="L60" s="99">
        <v>0.12204391891891886</v>
      </c>
      <c r="M60" s="99">
        <v>0.26200386374363416</v>
      </c>
      <c r="N60" s="99">
        <v>1.6259463179628453E-2</v>
      </c>
      <c r="P60" s="6"/>
      <c r="Q60" s="6"/>
      <c r="R60" s="6"/>
      <c r="S60" s="6"/>
    </row>
    <row r="61" spans="1:19" ht="13.5" thickBot="1">
      <c r="A61" s="38" t="s">
        <v>48</v>
      </c>
      <c r="B61" s="30">
        <v>4936</v>
      </c>
      <c r="C61" s="30">
        <v>5384884.1690627951</v>
      </c>
      <c r="D61" s="31">
        <v>2841</v>
      </c>
      <c r="E61" s="20"/>
      <c r="F61" s="73" t="s">
        <v>48</v>
      </c>
      <c r="G61" s="57">
        <v>4989</v>
      </c>
      <c r="H61" s="57">
        <v>4154346.6594136902</v>
      </c>
      <c r="I61" s="58">
        <v>3542</v>
      </c>
      <c r="K61" s="10" t="s">
        <v>48</v>
      </c>
      <c r="L61" s="102">
        <v>-1.0623371417117666E-2</v>
      </c>
      <c r="M61" s="102">
        <v>0.29620482124685577</v>
      </c>
      <c r="N61" s="103">
        <v>-0.19791078486730662</v>
      </c>
    </row>
    <row r="62" spans="1:19" ht="13.5" thickBot="1">
      <c r="A62" s="39" t="s">
        <v>49</v>
      </c>
      <c r="B62" s="30">
        <v>2470</v>
      </c>
      <c r="C62" s="30">
        <v>4023952.3786079613</v>
      </c>
      <c r="D62" s="31">
        <v>1156</v>
      </c>
      <c r="E62" s="20"/>
      <c r="F62" s="68" t="s">
        <v>49</v>
      </c>
      <c r="G62" s="79">
        <v>2864</v>
      </c>
      <c r="H62" s="79">
        <v>4259601.0441734204</v>
      </c>
      <c r="I62" s="80">
        <v>920</v>
      </c>
      <c r="K62" s="11" t="s">
        <v>49</v>
      </c>
      <c r="L62" s="102">
        <v>-0.13756983240223464</v>
      </c>
      <c r="M62" s="102">
        <v>-5.5321769133237386E-2</v>
      </c>
      <c r="N62" s="103">
        <v>0.25652173913043486</v>
      </c>
    </row>
    <row r="63" spans="1:19" ht="13.5" thickBot="1">
      <c r="A63" s="40" t="s">
        <v>50</v>
      </c>
      <c r="B63" s="34">
        <v>27135</v>
      </c>
      <c r="C63" s="34">
        <v>23655355.249808531</v>
      </c>
      <c r="D63" s="35">
        <v>19629</v>
      </c>
      <c r="E63" s="20"/>
      <c r="F63" s="69" t="s">
        <v>50</v>
      </c>
      <c r="G63" s="74">
        <v>22931</v>
      </c>
      <c r="H63" s="74">
        <v>17785807.104925908</v>
      </c>
      <c r="I63" s="75">
        <v>18786</v>
      </c>
      <c r="K63" s="12" t="s">
        <v>50</v>
      </c>
      <c r="L63" s="104">
        <v>0.18333260651519767</v>
      </c>
      <c r="M63" s="104">
        <v>0.33001303287816541</v>
      </c>
      <c r="N63" s="105">
        <v>4.4873842222932003E-2</v>
      </c>
    </row>
    <row r="64" spans="1:19" ht="13.5" thickBot="1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9" ht="13.5" thickBot="1">
      <c r="A65" s="84" t="s">
        <v>51</v>
      </c>
      <c r="B65" s="85">
        <v>2557</v>
      </c>
      <c r="C65" s="85">
        <v>3525162.4950172394</v>
      </c>
      <c r="D65" s="85">
        <v>736</v>
      </c>
      <c r="E65" s="20"/>
      <c r="F65" s="50" t="s">
        <v>51</v>
      </c>
      <c r="G65" s="51">
        <v>3130</v>
      </c>
      <c r="H65" s="51">
        <v>4242847.0406861147</v>
      </c>
      <c r="I65" s="55">
        <v>1041</v>
      </c>
      <c r="K65" s="98" t="s">
        <v>51</v>
      </c>
      <c r="L65" s="99">
        <v>-0.18306709265175714</v>
      </c>
      <c r="M65" s="99">
        <v>-0.16915164246713399</v>
      </c>
      <c r="N65" s="99">
        <v>-0.29298751200768491</v>
      </c>
      <c r="P65" s="6"/>
      <c r="Q65" s="6"/>
      <c r="R65" s="6"/>
      <c r="S65" s="6"/>
    </row>
    <row r="66" spans="1:19" ht="13.5" thickBot="1">
      <c r="A66" s="38" t="s">
        <v>52</v>
      </c>
      <c r="B66" s="30">
        <v>1930</v>
      </c>
      <c r="C66" s="30">
        <v>2680578.5902743232</v>
      </c>
      <c r="D66" s="31">
        <v>491</v>
      </c>
      <c r="E66" s="20"/>
      <c r="F66" s="73" t="s">
        <v>52</v>
      </c>
      <c r="G66" s="57">
        <v>2235</v>
      </c>
      <c r="H66" s="57">
        <v>2924233.7109054551</v>
      </c>
      <c r="I66" s="58">
        <v>651</v>
      </c>
      <c r="K66" s="10" t="s">
        <v>52</v>
      </c>
      <c r="L66" s="102">
        <v>-0.13646532438478742</v>
      </c>
      <c r="M66" s="102">
        <v>-8.3322724761177414E-2</v>
      </c>
      <c r="N66" s="103">
        <v>-0.24577572964669736</v>
      </c>
    </row>
    <row r="67" spans="1:19" ht="13.5" thickBot="1">
      <c r="A67" s="40" t="s">
        <v>53</v>
      </c>
      <c r="B67" s="34">
        <v>627</v>
      </c>
      <c r="C67" s="34">
        <v>844583.90474291611</v>
      </c>
      <c r="D67" s="35">
        <v>245</v>
      </c>
      <c r="E67" s="20"/>
      <c r="F67" s="69" t="s">
        <v>53</v>
      </c>
      <c r="G67" s="74">
        <v>895</v>
      </c>
      <c r="H67" s="74">
        <v>1318613.3297806599</v>
      </c>
      <c r="I67" s="75">
        <v>390</v>
      </c>
      <c r="K67" s="12" t="s">
        <v>53</v>
      </c>
      <c r="L67" s="104">
        <v>-0.29944134078212292</v>
      </c>
      <c r="M67" s="104">
        <v>-0.35949084870588599</v>
      </c>
      <c r="N67" s="105">
        <v>-0.37179487179487181</v>
      </c>
    </row>
    <row r="68" spans="1:19" ht="13.5" thickBot="1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9" ht="13.5" thickBot="1">
      <c r="A69" s="84" t="s">
        <v>54</v>
      </c>
      <c r="B69" s="85">
        <v>10943</v>
      </c>
      <c r="C69" s="85">
        <v>10234402.354075432</v>
      </c>
      <c r="D69" s="85">
        <v>6864</v>
      </c>
      <c r="E69" s="20"/>
      <c r="F69" s="50" t="s">
        <v>54</v>
      </c>
      <c r="G69" s="51">
        <v>14409</v>
      </c>
      <c r="H69" s="51">
        <v>12685175.48544471</v>
      </c>
      <c r="I69" s="55">
        <v>10607</v>
      </c>
      <c r="K69" s="98" t="s">
        <v>54</v>
      </c>
      <c r="L69" s="99">
        <v>-0.24054410437920748</v>
      </c>
      <c r="M69" s="99">
        <v>-0.19319978144420291</v>
      </c>
      <c r="N69" s="99">
        <v>-0.35288017347034972</v>
      </c>
      <c r="P69" s="6"/>
      <c r="Q69" s="6"/>
      <c r="R69" s="6"/>
      <c r="S69" s="6"/>
    </row>
    <row r="70" spans="1:19" ht="13.5" thickBot="1">
      <c r="A70" s="38" t="s">
        <v>55</v>
      </c>
      <c r="B70" s="30">
        <v>4951</v>
      </c>
      <c r="C70" s="30">
        <v>4146310.6564203962</v>
      </c>
      <c r="D70" s="31">
        <v>3448</v>
      </c>
      <c r="E70" s="20"/>
      <c r="F70" s="73" t="s">
        <v>55</v>
      </c>
      <c r="G70" s="57">
        <v>5427</v>
      </c>
      <c r="H70" s="57">
        <v>4286231.1828292655</v>
      </c>
      <c r="I70" s="58">
        <v>3802</v>
      </c>
      <c r="K70" s="10" t="s">
        <v>55</v>
      </c>
      <c r="L70" s="102">
        <v>-8.7709600147411138E-2</v>
      </c>
      <c r="M70" s="102">
        <v>-3.2644185635481771E-2</v>
      </c>
      <c r="N70" s="103">
        <v>-9.3108890057864269E-2</v>
      </c>
    </row>
    <row r="71" spans="1:19" ht="13.5" thickBot="1">
      <c r="A71" s="39" t="s">
        <v>56</v>
      </c>
      <c r="B71" s="30">
        <v>884</v>
      </c>
      <c r="C71" s="30">
        <v>800385.64860585285</v>
      </c>
      <c r="D71" s="31">
        <v>451</v>
      </c>
      <c r="E71" s="20"/>
      <c r="F71" s="68" t="s">
        <v>56</v>
      </c>
      <c r="G71" s="79">
        <v>1071</v>
      </c>
      <c r="H71" s="79">
        <v>849415.51558949763</v>
      </c>
      <c r="I71" s="80">
        <v>876</v>
      </c>
      <c r="K71" s="11" t="s">
        <v>56</v>
      </c>
      <c r="L71" s="102">
        <v>-0.17460317460317465</v>
      </c>
      <c r="M71" s="102">
        <v>-5.7721887678985784E-2</v>
      </c>
      <c r="N71" s="103">
        <v>-0.48515981735159819</v>
      </c>
    </row>
    <row r="72" spans="1:19" ht="13.5" thickBot="1">
      <c r="A72" s="39" t="s">
        <v>57</v>
      </c>
      <c r="B72" s="30">
        <v>684</v>
      </c>
      <c r="C72" s="30">
        <v>616676.10499454418</v>
      </c>
      <c r="D72" s="31">
        <v>327</v>
      </c>
      <c r="E72" s="20"/>
      <c r="F72" s="68" t="s">
        <v>57</v>
      </c>
      <c r="G72" s="79">
        <v>1284</v>
      </c>
      <c r="H72" s="79">
        <v>1156036.221585671</v>
      </c>
      <c r="I72" s="80">
        <v>1046</v>
      </c>
      <c r="K72" s="11" t="s">
        <v>57</v>
      </c>
      <c r="L72" s="102">
        <v>-0.46728971962616828</v>
      </c>
      <c r="M72" s="102">
        <v>-0.46655987634307539</v>
      </c>
      <c r="N72" s="103">
        <v>-0.68738049713193117</v>
      </c>
    </row>
    <row r="73" spans="1:19" ht="13.5" thickBot="1">
      <c r="A73" s="40" t="s">
        <v>58</v>
      </c>
      <c r="B73" s="34">
        <v>4424</v>
      </c>
      <c r="C73" s="34">
        <v>4671029.9440546399</v>
      </c>
      <c r="D73" s="35">
        <v>2638</v>
      </c>
      <c r="E73" s="20"/>
      <c r="F73" s="69" t="s">
        <v>58</v>
      </c>
      <c r="G73" s="74">
        <v>6627</v>
      </c>
      <c r="H73" s="74">
        <v>6393492.5654402738</v>
      </c>
      <c r="I73" s="75">
        <v>4883</v>
      </c>
      <c r="K73" s="12" t="s">
        <v>58</v>
      </c>
      <c r="L73" s="104">
        <v>-0.3324279462803682</v>
      </c>
      <c r="M73" s="104">
        <v>-0.26940871577708958</v>
      </c>
      <c r="N73" s="105">
        <v>-0.45975834527954129</v>
      </c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>
        <v>41904</v>
      </c>
      <c r="C75" s="85">
        <v>55907748.900204897</v>
      </c>
      <c r="D75" s="85">
        <v>24334</v>
      </c>
      <c r="E75" s="20"/>
      <c r="F75" s="50" t="s">
        <v>59</v>
      </c>
      <c r="G75" s="51">
        <v>40967</v>
      </c>
      <c r="H75" s="51">
        <v>47473245.913178027</v>
      </c>
      <c r="I75" s="55">
        <v>26462</v>
      </c>
      <c r="K75" s="98" t="s">
        <v>59</v>
      </c>
      <c r="L75" s="99">
        <v>2.2872067761857018E-2</v>
      </c>
      <c r="M75" s="99">
        <v>0.17766855467292886</v>
      </c>
      <c r="N75" s="99">
        <v>-8.0417202025546031E-2</v>
      </c>
      <c r="P75" s="6"/>
      <c r="Q75" s="6"/>
      <c r="R75" s="6"/>
      <c r="S75" s="6"/>
    </row>
    <row r="76" spans="1:19" ht="13.5" thickBot="1">
      <c r="A76" s="92" t="s">
        <v>60</v>
      </c>
      <c r="B76" s="34">
        <v>41904</v>
      </c>
      <c r="C76" s="34">
        <v>55907748.900204897</v>
      </c>
      <c r="D76" s="35">
        <v>24334</v>
      </c>
      <c r="E76" s="20"/>
      <c r="F76" s="72" t="s">
        <v>60</v>
      </c>
      <c r="G76" s="61">
        <v>40967</v>
      </c>
      <c r="H76" s="61">
        <v>47473245.913178027</v>
      </c>
      <c r="I76" s="62">
        <v>26462</v>
      </c>
      <c r="K76" s="14" t="s">
        <v>60</v>
      </c>
      <c r="L76" s="104">
        <v>2.2872067761857018E-2</v>
      </c>
      <c r="M76" s="104">
        <v>0.17766855467292886</v>
      </c>
      <c r="N76" s="105">
        <v>-8.0417202025546031E-2</v>
      </c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>
        <v>26568</v>
      </c>
      <c r="C78" s="85">
        <v>21210988.070323531</v>
      </c>
      <c r="D78" s="85">
        <v>14806</v>
      </c>
      <c r="E78" s="20"/>
      <c r="F78" s="50" t="s">
        <v>61</v>
      </c>
      <c r="G78" s="51">
        <v>22699</v>
      </c>
      <c r="H78" s="51">
        <v>19235746.891935416</v>
      </c>
      <c r="I78" s="55">
        <v>13382</v>
      </c>
      <c r="K78" s="98" t="s">
        <v>61</v>
      </c>
      <c r="L78" s="99">
        <v>0.17044803735847402</v>
      </c>
      <c r="M78" s="99">
        <v>0.10268596220800941</v>
      </c>
      <c r="N78" s="99">
        <v>0.10641159766851005</v>
      </c>
      <c r="P78" s="6"/>
      <c r="Q78" s="6"/>
      <c r="R78" s="6"/>
      <c r="S78" s="6"/>
    </row>
    <row r="79" spans="1:19" ht="13.5" thickBot="1">
      <c r="A79" s="92" t="s">
        <v>62</v>
      </c>
      <c r="B79" s="34">
        <v>26568</v>
      </c>
      <c r="C79" s="34">
        <v>21210988.070323531</v>
      </c>
      <c r="D79" s="35">
        <v>14806</v>
      </c>
      <c r="E79" s="20"/>
      <c r="F79" s="72" t="s">
        <v>62</v>
      </c>
      <c r="G79" s="61">
        <v>22699</v>
      </c>
      <c r="H79" s="61">
        <v>19235746.891935416</v>
      </c>
      <c r="I79" s="62">
        <v>13382</v>
      </c>
      <c r="K79" s="14" t="s">
        <v>62</v>
      </c>
      <c r="L79" s="104">
        <v>0.17044803735847402</v>
      </c>
      <c r="M79" s="104">
        <v>0.10268596220800941</v>
      </c>
      <c r="N79" s="105">
        <v>0.10641159766851005</v>
      </c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>
        <v>8218</v>
      </c>
      <c r="C81" s="85">
        <v>10562387.775195589</v>
      </c>
      <c r="D81" s="85">
        <v>4756</v>
      </c>
      <c r="E81" s="20"/>
      <c r="F81" s="50" t="s">
        <v>63</v>
      </c>
      <c r="G81" s="51">
        <v>7109</v>
      </c>
      <c r="H81" s="51">
        <v>8094389.2281265371</v>
      </c>
      <c r="I81" s="55">
        <v>5477</v>
      </c>
      <c r="K81" s="98" t="s">
        <v>63</v>
      </c>
      <c r="L81" s="99">
        <v>0.15599943733295829</v>
      </c>
      <c r="M81" s="99">
        <v>0.30490238083599985</v>
      </c>
      <c r="N81" s="99">
        <v>-0.13164140953076497</v>
      </c>
      <c r="P81" s="6"/>
      <c r="Q81" s="6"/>
      <c r="R81" s="6"/>
      <c r="S81" s="6"/>
    </row>
    <row r="82" spans="1:19" ht="13.5" thickBot="1">
      <c r="A82" s="92" t="s">
        <v>64</v>
      </c>
      <c r="B82" s="34">
        <v>8218</v>
      </c>
      <c r="C82" s="34">
        <v>10562387.775195589</v>
      </c>
      <c r="D82" s="35">
        <v>4756</v>
      </c>
      <c r="E82" s="20"/>
      <c r="F82" s="72" t="s">
        <v>64</v>
      </c>
      <c r="G82" s="61">
        <v>7109</v>
      </c>
      <c r="H82" s="61">
        <v>8094389.2281265371</v>
      </c>
      <c r="I82" s="62">
        <v>5477</v>
      </c>
      <c r="K82" s="14" t="s">
        <v>64</v>
      </c>
      <c r="L82" s="104">
        <v>0.15599943733295829</v>
      </c>
      <c r="M82" s="104">
        <v>0.30490238083599985</v>
      </c>
      <c r="N82" s="105">
        <v>-0.13164140953076497</v>
      </c>
    </row>
    <row r="83" spans="1:19" ht="13.5" thickBot="1">
      <c r="B83" s="111"/>
      <c r="C83" s="111"/>
      <c r="D83" s="111"/>
      <c r="E83" s="20"/>
      <c r="F83" s="63"/>
      <c r="G83" s="111"/>
      <c r="H83" s="111"/>
      <c r="I83" s="111"/>
      <c r="L83" s="100"/>
      <c r="M83" s="100"/>
      <c r="N83" s="100"/>
    </row>
    <row r="84" spans="1:19" ht="13.5" thickBot="1">
      <c r="A84" s="84" t="s">
        <v>65</v>
      </c>
      <c r="B84" s="85">
        <v>10467</v>
      </c>
      <c r="C84" s="85">
        <v>15145031.139873974</v>
      </c>
      <c r="D84" s="85">
        <v>6609</v>
      </c>
      <c r="E84" s="20"/>
      <c r="F84" s="50" t="s">
        <v>65</v>
      </c>
      <c r="G84" s="51">
        <v>12655</v>
      </c>
      <c r="H84" s="51">
        <v>14034213.52816413</v>
      </c>
      <c r="I84" s="55">
        <v>10049</v>
      </c>
      <c r="K84" s="98" t="s">
        <v>65</v>
      </c>
      <c r="L84" s="99">
        <v>-0.1728960885025681</v>
      </c>
      <c r="M84" s="99">
        <v>7.9150684823245276E-2</v>
      </c>
      <c r="N84" s="99">
        <v>-0.3423226191660862</v>
      </c>
      <c r="P84" s="6"/>
      <c r="Q84" s="6"/>
      <c r="R84" s="6"/>
      <c r="S84" s="6"/>
    </row>
    <row r="85" spans="1:19" ht="13.5" thickBot="1">
      <c r="A85" s="38" t="s">
        <v>66</v>
      </c>
      <c r="B85" s="30">
        <v>2976</v>
      </c>
      <c r="C85" s="30">
        <v>3900090.0152807077</v>
      </c>
      <c r="D85" s="31">
        <v>1930</v>
      </c>
      <c r="E85" s="20"/>
      <c r="F85" s="73" t="s">
        <v>66</v>
      </c>
      <c r="G85" s="57">
        <v>3512</v>
      </c>
      <c r="H85" s="57">
        <v>3401067.2330611148</v>
      </c>
      <c r="I85" s="58">
        <v>2820</v>
      </c>
      <c r="K85" s="10" t="s">
        <v>66</v>
      </c>
      <c r="L85" s="102">
        <v>-0.15261958997722092</v>
      </c>
      <c r="M85" s="102">
        <v>0.14672535061015246</v>
      </c>
      <c r="N85" s="103">
        <v>-0.31560283687943258</v>
      </c>
    </row>
    <row r="86" spans="1:19" ht="13.5" thickBot="1">
      <c r="A86" s="39" t="s">
        <v>67</v>
      </c>
      <c r="B86" s="30">
        <v>1940</v>
      </c>
      <c r="C86" s="30">
        <v>2989593.8409756185</v>
      </c>
      <c r="D86" s="31">
        <v>1241</v>
      </c>
      <c r="E86" s="20"/>
      <c r="F86" s="68" t="s">
        <v>67</v>
      </c>
      <c r="G86" s="79">
        <v>2194</v>
      </c>
      <c r="H86" s="79">
        <v>2617075.6103889979</v>
      </c>
      <c r="I86" s="80">
        <v>1777</v>
      </c>
      <c r="K86" s="11" t="s">
        <v>67</v>
      </c>
      <c r="L86" s="102">
        <v>-0.11577028258887878</v>
      </c>
      <c r="M86" s="102">
        <v>0.14234140928440731</v>
      </c>
      <c r="N86" s="103">
        <v>-0.30163196398424308</v>
      </c>
    </row>
    <row r="87" spans="1:19" ht="13.5" thickBot="1">
      <c r="A87" s="40" t="s">
        <v>68</v>
      </c>
      <c r="B87" s="34">
        <v>5551</v>
      </c>
      <c r="C87" s="34">
        <v>8255347.2836176483</v>
      </c>
      <c r="D87" s="35">
        <v>3438</v>
      </c>
      <c r="E87" s="20"/>
      <c r="F87" s="69" t="s">
        <v>68</v>
      </c>
      <c r="G87" s="74">
        <v>6949</v>
      </c>
      <c r="H87" s="74">
        <v>8016070.6847140174</v>
      </c>
      <c r="I87" s="75">
        <v>5452</v>
      </c>
      <c r="K87" s="12" t="s">
        <v>68</v>
      </c>
      <c r="L87" s="104">
        <v>-0.20118002590300765</v>
      </c>
      <c r="M87" s="104">
        <v>2.9849611900243378E-2</v>
      </c>
      <c r="N87" s="105">
        <v>-0.36940572267057958</v>
      </c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>
        <v>1869</v>
      </c>
      <c r="C89" s="85">
        <v>2499427.6340384018</v>
      </c>
      <c r="D89" s="85">
        <v>1195</v>
      </c>
      <c r="E89" s="20"/>
      <c r="F89" s="54" t="s">
        <v>69</v>
      </c>
      <c r="G89" s="51">
        <v>2205</v>
      </c>
      <c r="H89" s="51">
        <v>2325292.0723293107</v>
      </c>
      <c r="I89" s="55">
        <v>1730</v>
      </c>
      <c r="K89" s="101" t="s">
        <v>69</v>
      </c>
      <c r="L89" s="99">
        <v>-0.15238095238095239</v>
      </c>
      <c r="M89" s="99">
        <v>7.4887608219751378E-2</v>
      </c>
      <c r="N89" s="99">
        <v>-0.30924855491329484</v>
      </c>
      <c r="P89" s="6"/>
      <c r="Q89" s="6"/>
      <c r="R89" s="6"/>
      <c r="S89" s="6"/>
    </row>
    <row r="90" spans="1:19" ht="13.5" thickBot="1">
      <c r="A90" s="91" t="s">
        <v>70</v>
      </c>
      <c r="B90" s="34">
        <v>1869</v>
      </c>
      <c r="C90" s="34">
        <v>2499427.6340384018</v>
      </c>
      <c r="D90" s="35">
        <v>1195</v>
      </c>
      <c r="E90" s="20"/>
      <c r="F90" s="71" t="s">
        <v>70</v>
      </c>
      <c r="G90" s="61">
        <v>2205</v>
      </c>
      <c r="H90" s="61">
        <v>2325292.0723293107</v>
      </c>
      <c r="I90" s="62">
        <v>1730</v>
      </c>
      <c r="K90" s="13" t="s">
        <v>70</v>
      </c>
      <c r="L90" s="104">
        <v>-0.15238095238095239</v>
      </c>
      <c r="M90" s="104">
        <v>7.4887608219751378E-2</v>
      </c>
      <c r="N90" s="105">
        <v>-0.30924855491329484</v>
      </c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  <pageSetup paperSize="9" scale="33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6"/>
  </sheetPr>
  <dimension ref="A1:T92"/>
  <sheetViews>
    <sheetView zoomScale="85" zoomScaleNormal="85" workbookViewId="0">
      <selection activeCell="M3" sqref="M3"/>
    </sheetView>
  </sheetViews>
  <sheetFormatPr baseColWidth="10" defaultColWidth="9.140625" defaultRowHeight="12.75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8">
      <c r="A2" s="25" t="s">
        <v>80</v>
      </c>
      <c r="B2" s="26" t="s">
        <v>106</v>
      </c>
      <c r="C2" s="25"/>
      <c r="D2" s="25"/>
      <c r="F2" s="44" t="str">
        <f>A2</f>
        <v xml:space="preserve"> TRIMESTRAL</v>
      </c>
      <c r="G2" s="45" t="s">
        <v>97</v>
      </c>
      <c r="K2" s="1" t="str">
        <f>F2</f>
        <v xml:space="preserve"> TRIMESTRAL</v>
      </c>
      <c r="L2" s="3"/>
      <c r="M2" s="1" t="s">
        <v>107</v>
      </c>
      <c r="N2" s="1"/>
    </row>
    <row r="3" spans="1:18" ht="15.75" thickBot="1">
      <c r="A3" s="81"/>
      <c r="K3" s="17"/>
    </row>
    <row r="4" spans="1:18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>
      <c r="A5" s="27"/>
      <c r="B5" s="27"/>
      <c r="C5" s="162"/>
      <c r="D5" s="27"/>
      <c r="F5" s="46"/>
      <c r="G5" s="123"/>
      <c r="H5" s="123"/>
      <c r="I5" s="123"/>
      <c r="K5" s="4"/>
      <c r="L5" s="163"/>
      <c r="M5" s="163"/>
      <c r="N5" s="4"/>
    </row>
    <row r="6" spans="1:18" ht="13.5" thickBot="1">
      <c r="A6" s="84" t="s">
        <v>1</v>
      </c>
      <c r="B6" s="85">
        <v>919970</v>
      </c>
      <c r="C6" s="85">
        <v>1011663144.9020972</v>
      </c>
      <c r="D6" s="85">
        <v>569112</v>
      </c>
      <c r="E6" s="20"/>
      <c r="F6" s="50" t="s">
        <v>1</v>
      </c>
      <c r="G6" s="51">
        <v>868194</v>
      </c>
      <c r="H6" s="51">
        <v>897395438.79173255</v>
      </c>
      <c r="I6" s="51">
        <v>590076</v>
      </c>
      <c r="K6" s="98" t="s">
        <v>1</v>
      </c>
      <c r="L6" s="99">
        <v>5.9636440703345173E-2</v>
      </c>
      <c r="M6" s="99">
        <v>0.12733261299412946</v>
      </c>
      <c r="N6" s="99">
        <v>-3.5527626949748869E-2</v>
      </c>
      <c r="O6" s="6"/>
      <c r="P6" s="6"/>
      <c r="Q6" s="6"/>
      <c r="R6" s="6"/>
    </row>
    <row r="7" spans="1:18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8" ht="13.5" thickBot="1">
      <c r="A8" s="86" t="s">
        <v>4</v>
      </c>
      <c r="B8" s="87">
        <v>103442</v>
      </c>
      <c r="C8" s="87">
        <v>90558556.512282416</v>
      </c>
      <c r="D8" s="87">
        <v>66954</v>
      </c>
      <c r="E8" s="20"/>
      <c r="F8" s="54" t="s">
        <v>4</v>
      </c>
      <c r="G8" s="51">
        <v>101701</v>
      </c>
      <c r="H8" s="51">
        <v>92194786.456147686</v>
      </c>
      <c r="I8" s="55">
        <v>67820</v>
      </c>
      <c r="K8" s="101" t="s">
        <v>4</v>
      </c>
      <c r="L8" s="99">
        <v>1.7118809057924622E-2</v>
      </c>
      <c r="M8" s="99">
        <v>-1.7747532227796237E-2</v>
      </c>
      <c r="N8" s="99">
        <v>-1.276909466234144E-2</v>
      </c>
      <c r="O8" s="6"/>
      <c r="P8" s="6"/>
      <c r="Q8" s="6"/>
      <c r="R8" s="6"/>
    </row>
    <row r="9" spans="1:18" ht="13.5" thickBot="1">
      <c r="A9" s="29" t="s">
        <v>5</v>
      </c>
      <c r="B9" s="30">
        <v>10673</v>
      </c>
      <c r="C9" s="30">
        <v>8357450.8180514574</v>
      </c>
      <c r="D9" s="31">
        <v>4057</v>
      </c>
      <c r="E9" s="21"/>
      <c r="F9" s="56" t="s">
        <v>5</v>
      </c>
      <c r="G9" s="57">
        <v>7665</v>
      </c>
      <c r="H9" s="57">
        <v>6678680.7372044092</v>
      </c>
      <c r="I9" s="58">
        <v>3629</v>
      </c>
      <c r="K9" s="7" t="s">
        <v>5</v>
      </c>
      <c r="L9" s="102">
        <v>0.39243313763861698</v>
      </c>
      <c r="M9" s="102">
        <v>0.25136252905386747</v>
      </c>
      <c r="N9" s="102">
        <v>0.11793882612289885</v>
      </c>
    </row>
    <row r="10" spans="1:18" ht="13.5" thickBot="1">
      <c r="A10" s="32" t="s">
        <v>6</v>
      </c>
      <c r="B10" s="30">
        <v>21969</v>
      </c>
      <c r="C10" s="30">
        <v>14947038.767283212</v>
      </c>
      <c r="D10" s="31">
        <v>18097</v>
      </c>
      <c r="E10" s="20"/>
      <c r="F10" s="59" t="s">
        <v>6</v>
      </c>
      <c r="G10" s="79">
        <v>22796</v>
      </c>
      <c r="H10" s="79">
        <v>13818906.469058782</v>
      </c>
      <c r="I10" s="80">
        <v>19497</v>
      </c>
      <c r="K10" s="8" t="s">
        <v>6</v>
      </c>
      <c r="L10" s="113">
        <v>-3.6278294437620651E-2</v>
      </c>
      <c r="M10" s="113">
        <v>8.1636871973218339E-2</v>
      </c>
      <c r="N10" s="115">
        <v>-7.1805918859311646E-2</v>
      </c>
    </row>
    <row r="11" spans="1:18" ht="13.5" thickBot="1">
      <c r="A11" s="32" t="s">
        <v>7</v>
      </c>
      <c r="B11" s="30">
        <v>5415</v>
      </c>
      <c r="C11" s="30">
        <v>5019979.9732697913</v>
      </c>
      <c r="D11" s="31">
        <v>3340</v>
      </c>
      <c r="E11" s="20"/>
      <c r="F11" s="59" t="s">
        <v>7</v>
      </c>
      <c r="G11" s="79">
        <v>4761</v>
      </c>
      <c r="H11" s="79">
        <v>4851606.2333986536</v>
      </c>
      <c r="I11" s="80">
        <v>3010</v>
      </c>
      <c r="K11" s="8" t="s">
        <v>7</v>
      </c>
      <c r="L11" s="113">
        <v>0.1373660995589161</v>
      </c>
      <c r="M11" s="113">
        <v>3.4704741434299802E-2</v>
      </c>
      <c r="N11" s="115">
        <v>0.10963455149501655</v>
      </c>
    </row>
    <row r="12" spans="1:18" ht="13.5" thickBot="1">
      <c r="A12" s="32" t="s">
        <v>8</v>
      </c>
      <c r="B12" s="30">
        <v>5432</v>
      </c>
      <c r="C12" s="30">
        <v>5413941.4015391022</v>
      </c>
      <c r="D12" s="31">
        <v>3576</v>
      </c>
      <c r="E12" s="20"/>
      <c r="F12" s="59" t="s">
        <v>8</v>
      </c>
      <c r="G12" s="79">
        <v>5465</v>
      </c>
      <c r="H12" s="79">
        <v>4787013.5409273487</v>
      </c>
      <c r="I12" s="80">
        <v>3777</v>
      </c>
      <c r="K12" s="8" t="s">
        <v>8</v>
      </c>
      <c r="L12" s="113">
        <v>-6.038426349496806E-3</v>
      </c>
      <c r="M12" s="113">
        <v>0.13096429647665131</v>
      </c>
      <c r="N12" s="115">
        <v>-5.3216838760921314E-2</v>
      </c>
    </row>
    <row r="13" spans="1:18" ht="13.5" thickBot="1">
      <c r="A13" s="32" t="s">
        <v>9</v>
      </c>
      <c r="B13" s="30">
        <v>7862</v>
      </c>
      <c r="C13" s="30">
        <v>5416182.4601663137</v>
      </c>
      <c r="D13" s="31">
        <v>5573</v>
      </c>
      <c r="E13" s="20"/>
      <c r="F13" s="59" t="s">
        <v>9</v>
      </c>
      <c r="G13" s="79">
        <v>8257</v>
      </c>
      <c r="H13" s="79">
        <v>4285251.1807216415</v>
      </c>
      <c r="I13" s="80">
        <v>6387</v>
      </c>
      <c r="K13" s="8" t="s">
        <v>9</v>
      </c>
      <c r="L13" s="113">
        <v>-4.7838197892697054E-2</v>
      </c>
      <c r="M13" s="113">
        <v>0.26391248301440795</v>
      </c>
      <c r="N13" s="115">
        <v>-0.12744637545013304</v>
      </c>
    </row>
    <row r="14" spans="1:18" ht="13.5" thickBot="1">
      <c r="A14" s="32" t="s">
        <v>10</v>
      </c>
      <c r="B14" s="30">
        <v>2992</v>
      </c>
      <c r="C14" s="30">
        <v>3907439.4477867289</v>
      </c>
      <c r="D14" s="31">
        <v>1708</v>
      </c>
      <c r="E14" s="20"/>
      <c r="F14" s="59" t="s">
        <v>10</v>
      </c>
      <c r="G14" s="79">
        <v>4056</v>
      </c>
      <c r="H14" s="79">
        <v>4984355.0874553872</v>
      </c>
      <c r="I14" s="80">
        <v>2212</v>
      </c>
      <c r="K14" s="8" t="s">
        <v>10</v>
      </c>
      <c r="L14" s="113">
        <v>-0.26232741617357003</v>
      </c>
      <c r="M14" s="113">
        <v>-0.21605917330790436</v>
      </c>
      <c r="N14" s="115">
        <v>-0.22784810126582278</v>
      </c>
    </row>
    <row r="15" spans="1:18" ht="13.5" thickBot="1">
      <c r="A15" s="32" t="s">
        <v>11</v>
      </c>
      <c r="B15" s="30">
        <v>17504</v>
      </c>
      <c r="C15" s="30">
        <v>14548486.340341434</v>
      </c>
      <c r="D15" s="31">
        <v>12285</v>
      </c>
      <c r="E15" s="20"/>
      <c r="F15" s="59" t="s">
        <v>11</v>
      </c>
      <c r="G15" s="79">
        <v>11949</v>
      </c>
      <c r="H15" s="79">
        <v>9317598.7079783976</v>
      </c>
      <c r="I15" s="80">
        <v>9080</v>
      </c>
      <c r="K15" s="8" t="s">
        <v>11</v>
      </c>
      <c r="L15" s="113">
        <v>0.46489245962005188</v>
      </c>
      <c r="M15" s="113">
        <v>0.56139868181744879</v>
      </c>
      <c r="N15" s="115">
        <v>0.35297356828193838</v>
      </c>
    </row>
    <row r="16" spans="1:18" ht="13.5" thickBot="1">
      <c r="A16" s="33" t="s">
        <v>12</v>
      </c>
      <c r="B16" s="34">
        <v>31595</v>
      </c>
      <c r="C16" s="34">
        <v>32948037.303844377</v>
      </c>
      <c r="D16" s="35">
        <v>18318</v>
      </c>
      <c r="E16" s="20"/>
      <c r="F16" s="60" t="s">
        <v>12</v>
      </c>
      <c r="G16" s="109">
        <v>36752</v>
      </c>
      <c r="H16" s="109">
        <v>43471374.499403067</v>
      </c>
      <c r="I16" s="110">
        <v>20228</v>
      </c>
      <c r="K16" s="9" t="s">
        <v>12</v>
      </c>
      <c r="L16" s="116">
        <v>-0.1403188942098389</v>
      </c>
      <c r="M16" s="116">
        <v>-0.24207509692851303</v>
      </c>
      <c r="N16" s="117">
        <v>-9.4423571287324481E-2</v>
      </c>
    </row>
    <row r="17" spans="1:18" ht="13.5" thickBot="1">
      <c r="B17" s="37"/>
      <c r="C17" s="37"/>
      <c r="D17" s="37"/>
      <c r="E17" s="20"/>
      <c r="F17" s="63"/>
      <c r="G17" s="70"/>
      <c r="H17" s="70"/>
      <c r="I17" s="70"/>
      <c r="L17" s="106"/>
      <c r="M17" s="106"/>
      <c r="N17" s="106"/>
    </row>
    <row r="18" spans="1:18" ht="13.5" thickBot="1">
      <c r="A18" s="88" t="s">
        <v>13</v>
      </c>
      <c r="B18" s="89">
        <v>43279</v>
      </c>
      <c r="C18" s="89">
        <v>54455389.600966506</v>
      </c>
      <c r="D18" s="89">
        <v>26111</v>
      </c>
      <c r="E18" s="20"/>
      <c r="F18" s="65" t="s">
        <v>13</v>
      </c>
      <c r="G18" s="66">
        <v>41248</v>
      </c>
      <c r="H18" s="66">
        <v>46191228.454020239</v>
      </c>
      <c r="I18" s="67">
        <v>31289</v>
      </c>
      <c r="K18" s="107" t="s">
        <v>13</v>
      </c>
      <c r="L18" s="108">
        <v>4.9238750969744061E-2</v>
      </c>
      <c r="M18" s="108">
        <v>0.17891191517395111</v>
      </c>
      <c r="N18" s="120">
        <v>-0.16548946914251017</v>
      </c>
    </row>
    <row r="19" spans="1:18" ht="13.5" thickBot="1">
      <c r="A19" s="38" t="s">
        <v>14</v>
      </c>
      <c r="B19" s="30">
        <v>2427</v>
      </c>
      <c r="C19" s="30">
        <v>4998374.129843167</v>
      </c>
      <c r="D19" s="31">
        <v>1194</v>
      </c>
      <c r="E19" s="20"/>
      <c r="F19" s="68" t="s">
        <v>14</v>
      </c>
      <c r="G19" s="164">
        <v>2533</v>
      </c>
      <c r="H19" s="164">
        <v>4921528.4778356468</v>
      </c>
      <c r="I19" s="165">
        <v>1390</v>
      </c>
      <c r="K19" s="10" t="s">
        <v>14</v>
      </c>
      <c r="L19" s="113">
        <v>-4.1847611527832562E-2</v>
      </c>
      <c r="M19" s="113">
        <v>1.561418416120075E-2</v>
      </c>
      <c r="N19" s="115">
        <v>-0.14100719424460428</v>
      </c>
    </row>
    <row r="20" spans="1:18" ht="13.5" thickBot="1">
      <c r="A20" s="39" t="s">
        <v>15</v>
      </c>
      <c r="B20" s="30">
        <v>2090</v>
      </c>
      <c r="C20" s="30">
        <v>2286306.5204846277</v>
      </c>
      <c r="D20" s="31">
        <v>1492</v>
      </c>
      <c r="E20" s="20"/>
      <c r="F20" s="68" t="s">
        <v>15</v>
      </c>
      <c r="G20" s="164">
        <v>1929</v>
      </c>
      <c r="H20" s="164">
        <v>1838090.7300348319</v>
      </c>
      <c r="I20" s="165">
        <v>1602</v>
      </c>
      <c r="K20" s="11" t="s">
        <v>15</v>
      </c>
      <c r="L20" s="113">
        <v>8.3462934162778613E-2</v>
      </c>
      <c r="M20" s="113">
        <v>0.24384856695365742</v>
      </c>
      <c r="N20" s="115">
        <v>-6.8664169787765239E-2</v>
      </c>
    </row>
    <row r="21" spans="1:18" ht="13.5" thickBot="1">
      <c r="A21" s="40" t="s">
        <v>16</v>
      </c>
      <c r="B21" s="34">
        <v>38762</v>
      </c>
      <c r="C21" s="34">
        <v>47170708.950638711</v>
      </c>
      <c r="D21" s="35">
        <v>23425</v>
      </c>
      <c r="E21" s="20"/>
      <c r="F21" s="69" t="s">
        <v>16</v>
      </c>
      <c r="G21" s="166">
        <v>36786</v>
      </c>
      <c r="H21" s="166">
        <v>39431609.246149763</v>
      </c>
      <c r="I21" s="167">
        <v>28297</v>
      </c>
      <c r="K21" s="12" t="s">
        <v>16</v>
      </c>
      <c r="L21" s="118">
        <v>5.3716087642037724E-2</v>
      </c>
      <c r="M21" s="118">
        <v>0.19626639268455981</v>
      </c>
      <c r="N21" s="119">
        <v>-0.17217372866381597</v>
      </c>
    </row>
    <row r="22" spans="1:18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>
      <c r="A23" s="90" t="s">
        <v>17</v>
      </c>
      <c r="B23" s="85">
        <v>12766</v>
      </c>
      <c r="C23" s="85">
        <v>19054712.878727157</v>
      </c>
      <c r="D23" s="85">
        <v>6632</v>
      </c>
      <c r="E23" s="20"/>
      <c r="F23" s="54" t="s">
        <v>17</v>
      </c>
      <c r="G23" s="51">
        <v>11553</v>
      </c>
      <c r="H23" s="51">
        <v>16667187.152948827</v>
      </c>
      <c r="I23" s="55">
        <v>7126</v>
      </c>
      <c r="K23" s="101" t="s">
        <v>17</v>
      </c>
      <c r="L23" s="99">
        <v>0.10499437375573439</v>
      </c>
      <c r="M23" s="99">
        <v>0.14324707005860438</v>
      </c>
      <c r="N23" s="99">
        <v>-6.932360370474322E-2</v>
      </c>
      <c r="O23" s="6"/>
      <c r="P23" s="6"/>
      <c r="Q23" s="6"/>
      <c r="R23" s="6"/>
    </row>
    <row r="24" spans="1:18" ht="13.5" thickBot="1">
      <c r="A24" s="91" t="s">
        <v>18</v>
      </c>
      <c r="B24" s="34">
        <v>12766</v>
      </c>
      <c r="C24" s="34">
        <v>19054712.878727157</v>
      </c>
      <c r="D24" s="35">
        <v>6632</v>
      </c>
      <c r="E24" s="20"/>
      <c r="F24" s="71" t="s">
        <v>18</v>
      </c>
      <c r="G24" s="61">
        <v>11553</v>
      </c>
      <c r="H24" s="61">
        <v>16667187.152948827</v>
      </c>
      <c r="I24" s="62">
        <v>7126</v>
      </c>
      <c r="K24" s="13" t="s">
        <v>18</v>
      </c>
      <c r="L24" s="104">
        <v>0.10499437375573439</v>
      </c>
      <c r="M24" s="104">
        <v>0.14324707005860438</v>
      </c>
      <c r="N24" s="105">
        <v>-6.932360370474322E-2</v>
      </c>
    </row>
    <row r="25" spans="1:18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>
      <c r="A26" s="84" t="s">
        <v>19</v>
      </c>
      <c r="B26" s="85">
        <v>3619</v>
      </c>
      <c r="C26" s="85">
        <v>2977515.2028047047</v>
      </c>
      <c r="D26" s="85">
        <v>2539</v>
      </c>
      <c r="E26" s="20"/>
      <c r="F26" s="50" t="s">
        <v>19</v>
      </c>
      <c r="G26" s="51">
        <v>3008</v>
      </c>
      <c r="H26" s="51">
        <v>1878082.4845184241</v>
      </c>
      <c r="I26" s="55">
        <v>2203</v>
      </c>
      <c r="K26" s="98" t="s">
        <v>19</v>
      </c>
      <c r="L26" s="99">
        <v>0.203125</v>
      </c>
      <c r="M26" s="99">
        <v>0.58540172082388375</v>
      </c>
      <c r="N26" s="99">
        <v>0.15251929187471625</v>
      </c>
      <c r="O26" s="6"/>
      <c r="P26" s="6"/>
      <c r="Q26" s="6"/>
      <c r="R26" s="6"/>
    </row>
    <row r="27" spans="1:18" ht="13.5" thickBot="1">
      <c r="A27" s="92" t="s">
        <v>20</v>
      </c>
      <c r="B27" s="34">
        <v>3619</v>
      </c>
      <c r="C27" s="34">
        <v>2977515.2028047047</v>
      </c>
      <c r="D27" s="35">
        <v>2539</v>
      </c>
      <c r="E27" s="20"/>
      <c r="F27" s="72" t="s">
        <v>20</v>
      </c>
      <c r="G27" s="61">
        <v>3008</v>
      </c>
      <c r="H27" s="61">
        <v>1878082.4845184241</v>
      </c>
      <c r="I27" s="62">
        <v>2203</v>
      </c>
      <c r="K27" s="14" t="s">
        <v>20</v>
      </c>
      <c r="L27" s="104">
        <v>0.203125</v>
      </c>
      <c r="M27" s="104">
        <v>0.58540172082388375</v>
      </c>
      <c r="N27" s="105">
        <v>0.15251929187471625</v>
      </c>
    </row>
    <row r="28" spans="1:18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>
      <c r="A29" s="84" t="s">
        <v>21</v>
      </c>
      <c r="B29" s="85">
        <v>29925</v>
      </c>
      <c r="C29" s="85">
        <v>20048518.835196845</v>
      </c>
      <c r="D29" s="85">
        <v>21479</v>
      </c>
      <c r="E29" s="20"/>
      <c r="F29" s="50" t="s">
        <v>21</v>
      </c>
      <c r="G29" s="51">
        <v>14078</v>
      </c>
      <c r="H29" s="51">
        <v>9392802.8857958168</v>
      </c>
      <c r="I29" s="55">
        <v>9936</v>
      </c>
      <c r="K29" s="98" t="s">
        <v>21</v>
      </c>
      <c r="L29" s="99">
        <v>1.125657053558744</v>
      </c>
      <c r="M29" s="99">
        <v>1.1344553994117179</v>
      </c>
      <c r="N29" s="99">
        <v>1.1617351046698872</v>
      </c>
      <c r="O29" s="6"/>
      <c r="P29" s="6"/>
      <c r="Q29" s="6"/>
      <c r="R29" s="6"/>
    </row>
    <row r="30" spans="1:18" ht="13.5" thickBot="1">
      <c r="A30" s="93" t="s">
        <v>22</v>
      </c>
      <c r="B30" s="30">
        <v>13444</v>
      </c>
      <c r="C30" s="30">
        <v>9078812.1600419767</v>
      </c>
      <c r="D30" s="31">
        <v>9592</v>
      </c>
      <c r="E30" s="20"/>
      <c r="F30" s="73" t="s">
        <v>22</v>
      </c>
      <c r="G30" s="57">
        <v>6527</v>
      </c>
      <c r="H30" s="57">
        <v>3945694.4501153249</v>
      </c>
      <c r="I30" s="58">
        <v>4895</v>
      </c>
      <c r="K30" s="15" t="s">
        <v>22</v>
      </c>
      <c r="L30" s="102">
        <v>1.0597518002144937</v>
      </c>
      <c r="M30" s="102">
        <v>1.3009415135469045</v>
      </c>
      <c r="N30" s="103">
        <v>0.95955056179775289</v>
      </c>
    </row>
    <row r="31" spans="1:18" ht="13.5" thickBot="1">
      <c r="A31" s="94" t="s">
        <v>23</v>
      </c>
      <c r="B31" s="34">
        <v>16481</v>
      </c>
      <c r="C31" s="34">
        <v>10969706.675154869</v>
      </c>
      <c r="D31" s="35">
        <v>11887</v>
      </c>
      <c r="E31" s="20"/>
      <c r="F31" s="73" t="s">
        <v>23</v>
      </c>
      <c r="G31" s="74">
        <v>7551</v>
      </c>
      <c r="H31" s="74">
        <v>5447108.4356804909</v>
      </c>
      <c r="I31" s="75">
        <v>5041</v>
      </c>
      <c r="K31" s="16" t="s">
        <v>23</v>
      </c>
      <c r="L31" s="104">
        <v>1.1826248179049133</v>
      </c>
      <c r="M31" s="104">
        <v>1.0138586930451763</v>
      </c>
      <c r="N31" s="105">
        <v>1.3580638762150365</v>
      </c>
    </row>
    <row r="32" spans="1:18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>
      <c r="A33" s="90" t="s">
        <v>24</v>
      </c>
      <c r="B33" s="85">
        <v>24822</v>
      </c>
      <c r="C33" s="85">
        <v>24653221.646481797</v>
      </c>
      <c r="D33" s="85">
        <v>15279</v>
      </c>
      <c r="E33" s="20"/>
      <c r="F33" s="54" t="s">
        <v>24</v>
      </c>
      <c r="G33" s="51">
        <v>29717</v>
      </c>
      <c r="H33" s="51">
        <v>25844322.883114591</v>
      </c>
      <c r="I33" s="55">
        <v>21228</v>
      </c>
      <c r="K33" s="101" t="s">
        <v>24</v>
      </c>
      <c r="L33" s="99">
        <v>-0.16472053033617118</v>
      </c>
      <c r="M33" s="99">
        <v>-4.6087538915983828E-2</v>
      </c>
      <c r="N33" s="99">
        <v>-0.2802430751837196</v>
      </c>
      <c r="O33" s="6"/>
      <c r="P33" s="6"/>
      <c r="Q33" s="6"/>
      <c r="R33" s="6"/>
    </row>
    <row r="34" spans="1:18" ht="13.5" thickBot="1">
      <c r="A34" s="91" t="s">
        <v>25</v>
      </c>
      <c r="B34" s="34">
        <v>24822</v>
      </c>
      <c r="C34" s="34">
        <v>24653221.646481797</v>
      </c>
      <c r="D34" s="35">
        <v>15279</v>
      </c>
      <c r="E34" s="20"/>
      <c r="F34" s="71" t="s">
        <v>25</v>
      </c>
      <c r="G34" s="61">
        <v>29717</v>
      </c>
      <c r="H34" s="61">
        <v>25844322.883114591</v>
      </c>
      <c r="I34" s="62">
        <v>21228</v>
      </c>
      <c r="K34" s="13" t="s">
        <v>25</v>
      </c>
      <c r="L34" s="104">
        <v>-0.16472053033617118</v>
      </c>
      <c r="M34" s="104">
        <v>-4.6087538915983828E-2</v>
      </c>
      <c r="N34" s="105">
        <v>-0.2802430751837196</v>
      </c>
    </row>
    <row r="35" spans="1:18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>
      <c r="A36" s="84" t="s">
        <v>26</v>
      </c>
      <c r="B36" s="85">
        <v>55269</v>
      </c>
      <c r="C36" s="85">
        <v>65227652.263793029</v>
      </c>
      <c r="D36" s="85">
        <v>29984</v>
      </c>
      <c r="E36" s="20"/>
      <c r="F36" s="50" t="s">
        <v>26</v>
      </c>
      <c r="G36" s="51">
        <v>65467</v>
      </c>
      <c r="H36" s="51">
        <v>57838157.770104133</v>
      </c>
      <c r="I36" s="55">
        <v>45346</v>
      </c>
      <c r="K36" s="98" t="s">
        <v>26</v>
      </c>
      <c r="L36" s="99">
        <v>-0.15577313761131562</v>
      </c>
      <c r="M36" s="99">
        <v>0.12776158125680204</v>
      </c>
      <c r="N36" s="114">
        <v>-0.33877298989988092</v>
      </c>
    </row>
    <row r="37" spans="1:18" ht="13.5" thickBot="1">
      <c r="A37" s="38" t="s">
        <v>27</v>
      </c>
      <c r="B37" s="30">
        <v>3480</v>
      </c>
      <c r="C37" s="30">
        <v>5050687.2063064538</v>
      </c>
      <c r="D37" s="30">
        <v>1816</v>
      </c>
      <c r="E37" s="20"/>
      <c r="F37" s="73" t="s">
        <v>27</v>
      </c>
      <c r="G37" s="112">
        <v>3538</v>
      </c>
      <c r="H37" s="112">
        <v>4343606.7385941688</v>
      </c>
      <c r="I37" s="112">
        <v>2352</v>
      </c>
      <c r="K37" s="10" t="s">
        <v>27</v>
      </c>
      <c r="L37" s="102">
        <v>-1.6393442622950838E-2</v>
      </c>
      <c r="M37" s="102">
        <v>0.16278648373704652</v>
      </c>
      <c r="N37" s="103">
        <v>-0.22789115646258506</v>
      </c>
    </row>
    <row r="38" spans="1:18" ht="13.5" thickBot="1">
      <c r="A38" s="39" t="s">
        <v>28</v>
      </c>
      <c r="B38" s="30">
        <v>4906</v>
      </c>
      <c r="C38" s="30">
        <v>7142175.2658545431</v>
      </c>
      <c r="D38" s="30">
        <v>2321</v>
      </c>
      <c r="E38" s="20"/>
      <c r="F38" s="68" t="s">
        <v>28</v>
      </c>
      <c r="G38" s="112">
        <v>6026</v>
      </c>
      <c r="H38" s="112">
        <v>8552973.0687907152</v>
      </c>
      <c r="I38" s="112">
        <v>3021</v>
      </c>
      <c r="K38" s="11" t="s">
        <v>28</v>
      </c>
      <c r="L38" s="113">
        <v>-0.18586126783936274</v>
      </c>
      <c r="M38" s="113">
        <v>-0.16494823397539837</v>
      </c>
      <c r="N38" s="115">
        <v>-0.23171135385633901</v>
      </c>
    </row>
    <row r="39" spans="1:18" ht="13.5" thickBot="1">
      <c r="A39" s="39" t="s">
        <v>29</v>
      </c>
      <c r="B39" s="30">
        <v>4634</v>
      </c>
      <c r="C39" s="30">
        <v>5091582.8779975381</v>
      </c>
      <c r="D39" s="30">
        <v>2812</v>
      </c>
      <c r="E39" s="20"/>
      <c r="F39" s="68" t="s">
        <v>29</v>
      </c>
      <c r="G39" s="112">
        <v>4703</v>
      </c>
      <c r="H39" s="112">
        <v>4559778.2176046511</v>
      </c>
      <c r="I39" s="112">
        <v>3547</v>
      </c>
      <c r="K39" s="11" t="s">
        <v>29</v>
      </c>
      <c r="L39" s="113">
        <v>-1.4671486285349755E-2</v>
      </c>
      <c r="M39" s="113">
        <v>0.11662950148313467</v>
      </c>
      <c r="N39" s="115">
        <v>-0.20721736678883562</v>
      </c>
    </row>
    <row r="40" spans="1:18" ht="13.5" thickBot="1">
      <c r="A40" s="39" t="s">
        <v>30</v>
      </c>
      <c r="B40" s="30">
        <v>22423</v>
      </c>
      <c r="C40" s="30">
        <v>24159823.424674008</v>
      </c>
      <c r="D40" s="30">
        <v>13880</v>
      </c>
      <c r="E40" s="20"/>
      <c r="F40" s="68" t="s">
        <v>30</v>
      </c>
      <c r="G40" s="112">
        <v>29537</v>
      </c>
      <c r="H40" s="112">
        <v>23292160.70354262</v>
      </c>
      <c r="I40" s="112">
        <v>22748</v>
      </c>
      <c r="K40" s="11" t="s">
        <v>30</v>
      </c>
      <c r="L40" s="113">
        <v>-0.24085045874665678</v>
      </c>
      <c r="M40" s="113">
        <v>3.7251276606528938E-2</v>
      </c>
      <c r="N40" s="115">
        <v>-0.38983646914014414</v>
      </c>
    </row>
    <row r="41" spans="1:18" ht="13.5" thickBot="1">
      <c r="A41" s="40" t="s">
        <v>31</v>
      </c>
      <c r="B41" s="34">
        <v>19826</v>
      </c>
      <c r="C41" s="34">
        <v>23783383.488960482</v>
      </c>
      <c r="D41" s="35">
        <v>9155</v>
      </c>
      <c r="E41" s="20"/>
      <c r="F41" s="69" t="s">
        <v>31</v>
      </c>
      <c r="G41" s="112">
        <v>21663</v>
      </c>
      <c r="H41" s="112">
        <v>17089639.041571982</v>
      </c>
      <c r="I41" s="112">
        <v>13678</v>
      </c>
      <c r="K41" s="12" t="s">
        <v>31</v>
      </c>
      <c r="L41" s="118">
        <v>-8.4798965978857943E-2</v>
      </c>
      <c r="M41" s="118">
        <v>0.39168436683217256</v>
      </c>
      <c r="N41" s="119">
        <v>-0.33067699956133934</v>
      </c>
    </row>
    <row r="42" spans="1:18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>
      <c r="A43" s="84" t="s">
        <v>32</v>
      </c>
      <c r="B43" s="85">
        <v>51538</v>
      </c>
      <c r="C43" s="85">
        <v>54315518.310877383</v>
      </c>
      <c r="D43" s="85">
        <v>35130</v>
      </c>
      <c r="E43" s="20"/>
      <c r="F43" s="50" t="s">
        <v>32</v>
      </c>
      <c r="G43" s="51">
        <v>54360</v>
      </c>
      <c r="H43" s="51">
        <v>51216950.717991427</v>
      </c>
      <c r="I43" s="55">
        <v>41860</v>
      </c>
      <c r="K43" s="98" t="s">
        <v>32</v>
      </c>
      <c r="L43" s="99">
        <v>-5.1913171449595286E-2</v>
      </c>
      <c r="M43" s="99">
        <v>6.0498869015985557E-2</v>
      </c>
      <c r="N43" s="99">
        <v>-0.16077400860009561</v>
      </c>
    </row>
    <row r="44" spans="1:18" ht="13.5" thickBot="1">
      <c r="A44" s="38" t="s">
        <v>33</v>
      </c>
      <c r="B44" s="30">
        <v>1672</v>
      </c>
      <c r="C44" s="30">
        <v>1066818.5882002953</v>
      </c>
      <c r="D44" s="31">
        <v>1353</v>
      </c>
      <c r="E44" s="20"/>
      <c r="F44" s="76" t="s">
        <v>33</v>
      </c>
      <c r="G44" s="168">
        <v>1587</v>
      </c>
      <c r="H44" s="168">
        <v>662212.70425019681</v>
      </c>
      <c r="I44" s="169">
        <v>1485</v>
      </c>
      <c r="K44" s="10" t="s">
        <v>33</v>
      </c>
      <c r="L44" s="102">
        <v>5.3560176433522289E-2</v>
      </c>
      <c r="M44" s="102">
        <v>0.61099082115650649</v>
      </c>
      <c r="N44" s="103">
        <v>-8.8888888888888906E-2</v>
      </c>
    </row>
    <row r="45" spans="1:18" ht="13.5" thickBot="1">
      <c r="A45" s="39" t="s">
        <v>34</v>
      </c>
      <c r="B45" s="30">
        <v>7164</v>
      </c>
      <c r="C45" s="30">
        <v>9846023.0294113792</v>
      </c>
      <c r="D45" s="31">
        <v>4536</v>
      </c>
      <c r="E45" s="20"/>
      <c r="F45" s="77" t="s">
        <v>34</v>
      </c>
      <c r="G45" s="168">
        <v>7909</v>
      </c>
      <c r="H45" s="168">
        <v>9737354.0308013614</v>
      </c>
      <c r="I45" s="169">
        <v>5816</v>
      </c>
      <c r="K45" s="11" t="s">
        <v>34</v>
      </c>
      <c r="L45" s="113">
        <v>-9.419648501706912E-2</v>
      </c>
      <c r="M45" s="113">
        <v>1.1160013106874311E-2</v>
      </c>
      <c r="N45" s="115">
        <v>-0.2200825309491059</v>
      </c>
    </row>
    <row r="46" spans="1:18" ht="13.5" thickBot="1">
      <c r="A46" s="39" t="s">
        <v>35</v>
      </c>
      <c r="B46" s="30">
        <v>4058</v>
      </c>
      <c r="C46" s="30">
        <v>3859229.1687954054</v>
      </c>
      <c r="D46" s="31">
        <v>2461</v>
      </c>
      <c r="E46" s="20"/>
      <c r="F46" s="77" t="s">
        <v>35</v>
      </c>
      <c r="G46" s="168">
        <v>4020</v>
      </c>
      <c r="H46" s="168">
        <v>3191560.7204742497</v>
      </c>
      <c r="I46" s="169">
        <v>2723</v>
      </c>
      <c r="K46" s="11" t="s">
        <v>35</v>
      </c>
      <c r="L46" s="113">
        <v>9.4527363184080393E-3</v>
      </c>
      <c r="M46" s="113">
        <v>0.20919810299643737</v>
      </c>
      <c r="N46" s="115">
        <v>-9.621740727139183E-2</v>
      </c>
    </row>
    <row r="47" spans="1:18" ht="13.5" thickBot="1">
      <c r="A47" s="39" t="s">
        <v>36</v>
      </c>
      <c r="B47" s="30">
        <v>11470</v>
      </c>
      <c r="C47" s="30">
        <v>13021724.448273493</v>
      </c>
      <c r="D47" s="31">
        <v>7921</v>
      </c>
      <c r="E47" s="20"/>
      <c r="F47" s="77" t="s">
        <v>36</v>
      </c>
      <c r="G47" s="168">
        <v>12049</v>
      </c>
      <c r="H47" s="168">
        <v>11397496.674698746</v>
      </c>
      <c r="I47" s="169">
        <v>9888</v>
      </c>
      <c r="K47" s="11" t="s">
        <v>36</v>
      </c>
      <c r="L47" s="113">
        <v>-4.8053780396713375E-2</v>
      </c>
      <c r="M47" s="113">
        <v>0.14250741368324893</v>
      </c>
      <c r="N47" s="115">
        <v>-0.19892799352750812</v>
      </c>
    </row>
    <row r="48" spans="1:18" ht="13.5" thickBot="1">
      <c r="A48" s="39" t="s">
        <v>37</v>
      </c>
      <c r="B48" s="30">
        <v>3503</v>
      </c>
      <c r="C48" s="30">
        <v>4332907.3657841124</v>
      </c>
      <c r="D48" s="31">
        <v>1829</v>
      </c>
      <c r="E48" s="20"/>
      <c r="F48" s="77" t="s">
        <v>37</v>
      </c>
      <c r="G48" s="168">
        <v>5253</v>
      </c>
      <c r="H48" s="168">
        <v>5980431.2222416867</v>
      </c>
      <c r="I48" s="169">
        <v>2921</v>
      </c>
      <c r="K48" s="11" t="s">
        <v>37</v>
      </c>
      <c r="L48" s="113">
        <v>-0.33314296592423376</v>
      </c>
      <c r="M48" s="113">
        <v>-0.27548579612960111</v>
      </c>
      <c r="N48" s="115">
        <v>-0.37384457377610403</v>
      </c>
    </row>
    <row r="49" spans="1:20" ht="13.5" thickBot="1">
      <c r="A49" s="39" t="s">
        <v>38</v>
      </c>
      <c r="B49" s="30">
        <v>5040</v>
      </c>
      <c r="C49" s="30">
        <v>4815109.1851990446</v>
      </c>
      <c r="D49" s="31">
        <v>3690</v>
      </c>
      <c r="E49" s="20"/>
      <c r="F49" s="77" t="s">
        <v>38</v>
      </c>
      <c r="G49" s="168">
        <v>5970</v>
      </c>
      <c r="H49" s="168">
        <v>4342054.5477790264</v>
      </c>
      <c r="I49" s="169">
        <v>5215</v>
      </c>
      <c r="K49" s="11" t="s">
        <v>38</v>
      </c>
      <c r="L49" s="113">
        <v>-0.15577889447236182</v>
      </c>
      <c r="M49" s="113">
        <v>0.10894718898959632</v>
      </c>
      <c r="N49" s="115">
        <v>-0.29242569511025884</v>
      </c>
    </row>
    <row r="50" spans="1:20" ht="13.5" thickBot="1">
      <c r="A50" s="39" t="s">
        <v>39</v>
      </c>
      <c r="B50" s="30">
        <v>2061</v>
      </c>
      <c r="C50" s="30">
        <v>3112381.9389134068</v>
      </c>
      <c r="D50" s="31">
        <v>1236</v>
      </c>
      <c r="E50" s="20"/>
      <c r="F50" s="77" t="s">
        <v>39</v>
      </c>
      <c r="G50" s="168">
        <v>2115</v>
      </c>
      <c r="H50" s="168">
        <v>2748035.9337600744</v>
      </c>
      <c r="I50" s="169">
        <v>1492</v>
      </c>
      <c r="K50" s="11" t="s">
        <v>39</v>
      </c>
      <c r="L50" s="113">
        <v>-2.5531914893617058E-2</v>
      </c>
      <c r="M50" s="113">
        <v>0.13258414880143365</v>
      </c>
      <c r="N50" s="115">
        <v>-0.17158176943699732</v>
      </c>
    </row>
    <row r="51" spans="1:20" ht="13.5" thickBot="1">
      <c r="A51" s="39" t="s">
        <v>40</v>
      </c>
      <c r="B51" s="30">
        <v>13674</v>
      </c>
      <c r="C51" s="30">
        <v>11713018.82538457</v>
      </c>
      <c r="D51" s="31">
        <v>9932</v>
      </c>
      <c r="E51" s="20"/>
      <c r="F51" s="77" t="s">
        <v>40</v>
      </c>
      <c r="G51" s="168">
        <v>12609</v>
      </c>
      <c r="H51" s="168">
        <v>10754256.078720756</v>
      </c>
      <c r="I51" s="169">
        <v>10090</v>
      </c>
      <c r="K51" s="11" t="s">
        <v>40</v>
      </c>
      <c r="L51" s="113">
        <v>8.4463478467761144E-2</v>
      </c>
      <c r="M51" s="113">
        <v>8.9151935721607067E-2</v>
      </c>
      <c r="N51" s="115">
        <v>-1.5659068384539121E-2</v>
      </c>
    </row>
    <row r="52" spans="1:20" ht="13.5" thickBot="1">
      <c r="A52" s="40" t="s">
        <v>41</v>
      </c>
      <c r="B52" s="34">
        <v>2896</v>
      </c>
      <c r="C52" s="34">
        <v>2548305.7609156822</v>
      </c>
      <c r="D52" s="35">
        <v>2172</v>
      </c>
      <c r="E52" s="20"/>
      <c r="F52" s="78" t="s">
        <v>41</v>
      </c>
      <c r="G52" s="170">
        <v>2848</v>
      </c>
      <c r="H52" s="170">
        <v>2403548.8052653279</v>
      </c>
      <c r="I52" s="171">
        <v>2230</v>
      </c>
      <c r="K52" s="12" t="s">
        <v>41</v>
      </c>
      <c r="L52" s="118">
        <v>1.6853932584269593E-2</v>
      </c>
      <c r="M52" s="118">
        <v>6.0226343369122803E-2</v>
      </c>
      <c r="N52" s="119">
        <v>-2.6008968609865457E-2</v>
      </c>
    </row>
    <row r="53" spans="1:20" ht="13.5" thickBot="1">
      <c r="B53" s="111"/>
      <c r="C53" s="111"/>
      <c r="D53" s="111"/>
      <c r="E53" s="20"/>
      <c r="F53" s="63"/>
      <c r="G53" s="172"/>
      <c r="H53" s="172"/>
      <c r="I53" s="172"/>
      <c r="L53" s="100"/>
      <c r="M53" s="100"/>
      <c r="N53" s="100"/>
    </row>
    <row r="54" spans="1:20" ht="13.5" thickBot="1">
      <c r="A54" s="84" t="s">
        <v>42</v>
      </c>
      <c r="B54" s="85">
        <v>161442</v>
      </c>
      <c r="C54" s="85">
        <v>230090051.13145089</v>
      </c>
      <c r="D54" s="85">
        <v>89310</v>
      </c>
      <c r="E54" s="20"/>
      <c r="F54" s="50" t="s">
        <v>42</v>
      </c>
      <c r="G54" s="51">
        <v>153061</v>
      </c>
      <c r="H54" s="51">
        <v>207643955.20260215</v>
      </c>
      <c r="I54" s="55">
        <v>93482</v>
      </c>
      <c r="K54" s="98" t="s">
        <v>42</v>
      </c>
      <c r="L54" s="99">
        <v>5.4755946975388881E-2</v>
      </c>
      <c r="M54" s="99">
        <v>0.10809896154669008</v>
      </c>
      <c r="N54" s="99">
        <v>-4.4628912517917896E-2</v>
      </c>
      <c r="O54" s="6"/>
      <c r="P54" s="6"/>
      <c r="Q54" s="6"/>
      <c r="R54" s="6"/>
      <c r="S54" s="6"/>
      <c r="T54" s="6"/>
    </row>
    <row r="55" spans="1:20" ht="13.5" thickBot="1">
      <c r="A55" s="38" t="s">
        <v>43</v>
      </c>
      <c r="B55" s="30">
        <v>124277</v>
      </c>
      <c r="C55" s="30">
        <v>173019849.92224646</v>
      </c>
      <c r="D55" s="31">
        <v>69213</v>
      </c>
      <c r="E55" s="20"/>
      <c r="F55" s="73" t="s">
        <v>43</v>
      </c>
      <c r="G55" s="57">
        <v>116507</v>
      </c>
      <c r="H55" s="57">
        <v>163436053.4493171</v>
      </c>
      <c r="I55" s="58">
        <v>69432</v>
      </c>
      <c r="K55" s="10" t="s">
        <v>43</v>
      </c>
      <c r="L55" s="102">
        <v>6.6691271769078186E-2</v>
      </c>
      <c r="M55" s="102">
        <v>5.86394266788961E-2</v>
      </c>
      <c r="N55" s="103">
        <v>-3.1541652264085451E-3</v>
      </c>
      <c r="R55" s="6"/>
      <c r="S55" s="6"/>
      <c r="T55" s="6"/>
    </row>
    <row r="56" spans="1:20" ht="13.5" thickBot="1">
      <c r="A56" s="39" t="s">
        <v>44</v>
      </c>
      <c r="B56" s="30">
        <v>9099</v>
      </c>
      <c r="C56" s="30">
        <v>13238888.480022155</v>
      </c>
      <c r="D56" s="31">
        <v>5337</v>
      </c>
      <c r="E56" s="20"/>
      <c r="F56" s="68" t="s">
        <v>44</v>
      </c>
      <c r="G56" s="79">
        <v>10384</v>
      </c>
      <c r="H56" s="79">
        <v>11195811.626725819</v>
      </c>
      <c r="I56" s="80">
        <v>7662</v>
      </c>
      <c r="K56" s="11" t="s">
        <v>44</v>
      </c>
      <c r="L56" s="102">
        <v>-0.12374807395993837</v>
      </c>
      <c r="M56" s="102">
        <v>0.18248581893064841</v>
      </c>
      <c r="N56" s="103">
        <v>-0.30344557556773688</v>
      </c>
      <c r="R56" s="6"/>
      <c r="S56" s="6"/>
      <c r="T56" s="6"/>
    </row>
    <row r="57" spans="1:20" ht="13.5" thickBot="1">
      <c r="A57" s="39" t="s">
        <v>45</v>
      </c>
      <c r="B57" s="30">
        <v>6111</v>
      </c>
      <c r="C57" s="30">
        <v>16192146.436468981</v>
      </c>
      <c r="D57" s="31">
        <v>2746</v>
      </c>
      <c r="E57" s="20"/>
      <c r="F57" s="68" t="s">
        <v>45</v>
      </c>
      <c r="G57" s="79">
        <v>5091</v>
      </c>
      <c r="H57" s="79">
        <v>6828111.1829643976</v>
      </c>
      <c r="I57" s="80">
        <v>2556</v>
      </c>
      <c r="K57" s="11" t="s">
        <v>45</v>
      </c>
      <c r="L57" s="102">
        <v>0.20035356511490865</v>
      </c>
      <c r="M57" s="102">
        <v>1.3713946657557536</v>
      </c>
      <c r="N57" s="103">
        <v>7.4334898278560324E-2</v>
      </c>
      <c r="R57" s="6"/>
      <c r="S57" s="6"/>
      <c r="T57" s="6"/>
    </row>
    <row r="58" spans="1:20" ht="13.5" thickBot="1">
      <c r="A58" s="40" t="s">
        <v>46</v>
      </c>
      <c r="B58" s="34">
        <v>21955</v>
      </c>
      <c r="C58" s="34">
        <v>27639166.292713299</v>
      </c>
      <c r="D58" s="35">
        <v>12014</v>
      </c>
      <c r="E58" s="20"/>
      <c r="F58" s="69" t="s">
        <v>46</v>
      </c>
      <c r="G58" s="74">
        <v>21079</v>
      </c>
      <c r="H58" s="74">
        <v>26183978.943594843</v>
      </c>
      <c r="I58" s="75">
        <v>13832</v>
      </c>
      <c r="K58" s="12" t="s">
        <v>46</v>
      </c>
      <c r="L58" s="104">
        <v>4.1557948669291633E-2</v>
      </c>
      <c r="M58" s="104">
        <v>5.5575485767583199E-2</v>
      </c>
      <c r="N58" s="105">
        <v>-0.1314343551185656</v>
      </c>
    </row>
    <row r="59" spans="1:20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>
      <c r="A60" s="84" t="s">
        <v>47</v>
      </c>
      <c r="B60" s="85">
        <v>112534</v>
      </c>
      <c r="C60" s="85">
        <v>96752768.20911634</v>
      </c>
      <c r="D60" s="85">
        <v>81797</v>
      </c>
      <c r="E60" s="20"/>
      <c r="F60" s="50" t="s">
        <v>47</v>
      </c>
      <c r="G60" s="51">
        <v>93359</v>
      </c>
      <c r="H60" s="51">
        <v>76676361.864219978</v>
      </c>
      <c r="I60" s="55">
        <v>70380</v>
      </c>
      <c r="K60" s="98" t="s">
        <v>47</v>
      </c>
      <c r="L60" s="99">
        <v>0.20538994633618612</v>
      </c>
      <c r="M60" s="99">
        <v>0.26183305854349292</v>
      </c>
      <c r="N60" s="99">
        <v>0.16221938050582563</v>
      </c>
      <c r="O60" s="6"/>
      <c r="P60" s="6"/>
      <c r="Q60" s="6"/>
      <c r="R60" s="6"/>
    </row>
    <row r="61" spans="1:20" ht="13.5" thickBot="1">
      <c r="A61" s="38" t="s">
        <v>48</v>
      </c>
      <c r="B61" s="30">
        <v>15164</v>
      </c>
      <c r="C61" s="30">
        <v>14363534.831724849</v>
      </c>
      <c r="D61" s="31">
        <v>9674</v>
      </c>
      <c r="E61" s="20"/>
      <c r="F61" s="73" t="s">
        <v>48</v>
      </c>
      <c r="G61" s="57">
        <v>14263</v>
      </c>
      <c r="H61" s="57">
        <v>11347591.740502438</v>
      </c>
      <c r="I61" s="58">
        <v>10156</v>
      </c>
      <c r="K61" s="10" t="s">
        <v>48</v>
      </c>
      <c r="L61" s="102">
        <v>6.3170441001191957E-2</v>
      </c>
      <c r="M61" s="102">
        <v>0.26577825147319523</v>
      </c>
      <c r="N61" s="103">
        <v>-4.7459629775502221E-2</v>
      </c>
    </row>
    <row r="62" spans="1:20" ht="13.5" thickBot="1">
      <c r="A62" s="39" t="s">
        <v>49</v>
      </c>
      <c r="B62" s="30">
        <v>9685</v>
      </c>
      <c r="C62" s="30">
        <v>13231473.947950184</v>
      </c>
      <c r="D62" s="31">
        <v>4347</v>
      </c>
      <c r="E62" s="20"/>
      <c r="F62" s="68" t="s">
        <v>49</v>
      </c>
      <c r="G62" s="79">
        <v>10030</v>
      </c>
      <c r="H62" s="79">
        <v>13444292.619640838</v>
      </c>
      <c r="I62" s="80">
        <v>3425</v>
      </c>
      <c r="K62" s="11" t="s">
        <v>49</v>
      </c>
      <c r="L62" s="102">
        <v>-3.4396809571286102E-2</v>
      </c>
      <c r="M62" s="102">
        <v>-1.5829666737522952E-2</v>
      </c>
      <c r="N62" s="103">
        <v>0.26919708029197076</v>
      </c>
    </row>
    <row r="63" spans="1:20" ht="13.5" thickBot="1">
      <c r="A63" s="40" t="s">
        <v>50</v>
      </c>
      <c r="B63" s="34">
        <v>87685</v>
      </c>
      <c r="C63" s="34">
        <v>69157759.429441303</v>
      </c>
      <c r="D63" s="35">
        <v>67776</v>
      </c>
      <c r="E63" s="20"/>
      <c r="F63" s="69" t="s">
        <v>50</v>
      </c>
      <c r="G63" s="74">
        <v>69066</v>
      </c>
      <c r="H63" s="74">
        <v>51884477.504076704</v>
      </c>
      <c r="I63" s="75">
        <v>56799</v>
      </c>
      <c r="K63" s="12" t="s">
        <v>50</v>
      </c>
      <c r="L63" s="104">
        <v>0.2695827179799033</v>
      </c>
      <c r="M63" s="104">
        <v>0.33291810491890161</v>
      </c>
      <c r="N63" s="105">
        <v>0.19326044472613946</v>
      </c>
    </row>
    <row r="64" spans="1:20" ht="13.5" thickBot="1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>
      <c r="A65" s="84" t="s">
        <v>51</v>
      </c>
      <c r="B65" s="85">
        <v>8021</v>
      </c>
      <c r="C65" s="85">
        <v>10500010.469556663</v>
      </c>
      <c r="D65" s="85">
        <v>3090</v>
      </c>
      <c r="E65" s="20"/>
      <c r="F65" s="50" t="s">
        <v>51</v>
      </c>
      <c r="G65" s="51">
        <v>9091</v>
      </c>
      <c r="H65" s="51">
        <v>11841108.658651326</v>
      </c>
      <c r="I65" s="55">
        <v>3538</v>
      </c>
      <c r="K65" s="98" t="s">
        <v>51</v>
      </c>
      <c r="L65" s="99">
        <v>-0.11769882301176993</v>
      </c>
      <c r="M65" s="99">
        <v>-0.11325782304301657</v>
      </c>
      <c r="N65" s="99">
        <v>-0.12662521198417187</v>
      </c>
      <c r="O65" s="6"/>
      <c r="P65" s="6"/>
      <c r="Q65" s="6"/>
      <c r="R65" s="6"/>
    </row>
    <row r="66" spans="1:18" ht="13.5" thickBot="1">
      <c r="A66" s="38" t="s">
        <v>52</v>
      </c>
      <c r="B66" s="30">
        <v>5998</v>
      </c>
      <c r="C66" s="30">
        <v>7828835.1679551695</v>
      </c>
      <c r="D66" s="31">
        <v>1904</v>
      </c>
      <c r="E66" s="20"/>
      <c r="F66" s="73" t="s">
        <v>52</v>
      </c>
      <c r="G66" s="57">
        <v>6768</v>
      </c>
      <c r="H66" s="57">
        <v>8398995.5760536697</v>
      </c>
      <c r="I66" s="58">
        <v>2250</v>
      </c>
      <c r="K66" s="10" t="s">
        <v>52</v>
      </c>
      <c r="L66" s="102">
        <v>-0.11377068557919623</v>
      </c>
      <c r="M66" s="102">
        <v>-6.7884356282325142E-2</v>
      </c>
      <c r="N66" s="103">
        <v>-0.15377777777777779</v>
      </c>
    </row>
    <row r="67" spans="1:18" ht="13.5" thickBot="1">
      <c r="A67" s="40" t="s">
        <v>53</v>
      </c>
      <c r="B67" s="34">
        <v>2023</v>
      </c>
      <c r="C67" s="34">
        <v>2671175.3016014937</v>
      </c>
      <c r="D67" s="35">
        <v>1186</v>
      </c>
      <c r="E67" s="20"/>
      <c r="F67" s="69" t="s">
        <v>53</v>
      </c>
      <c r="G67" s="74">
        <v>2323</v>
      </c>
      <c r="H67" s="74">
        <v>3442113.0825976562</v>
      </c>
      <c r="I67" s="75">
        <v>1288</v>
      </c>
      <c r="K67" s="12" t="s">
        <v>53</v>
      </c>
      <c r="L67" s="104">
        <v>-0.12914334911752046</v>
      </c>
      <c r="M67" s="104">
        <v>-0.22397224103234847</v>
      </c>
      <c r="N67" s="105">
        <v>-7.9192546583850887E-2</v>
      </c>
    </row>
    <row r="68" spans="1:18" ht="13.5" thickBot="1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>
      <c r="A69" s="84" t="s">
        <v>54</v>
      </c>
      <c r="B69" s="85">
        <v>37500</v>
      </c>
      <c r="C69" s="85">
        <v>33645931.342268303</v>
      </c>
      <c r="D69" s="85">
        <v>25845</v>
      </c>
      <c r="E69" s="20"/>
      <c r="F69" s="50" t="s">
        <v>54</v>
      </c>
      <c r="G69" s="51">
        <v>41413</v>
      </c>
      <c r="H69" s="51">
        <v>36768696.04306826</v>
      </c>
      <c r="I69" s="55">
        <v>31542</v>
      </c>
      <c r="K69" s="98" t="s">
        <v>54</v>
      </c>
      <c r="L69" s="99">
        <v>-9.4487238306811827E-2</v>
      </c>
      <c r="M69" s="99">
        <v>-8.492998220938186E-2</v>
      </c>
      <c r="N69" s="99">
        <v>-0.18061632109568193</v>
      </c>
      <c r="O69" s="6"/>
      <c r="P69" s="6"/>
      <c r="Q69" s="6"/>
      <c r="R69" s="6"/>
    </row>
    <row r="70" spans="1:18" ht="13.5" thickBot="1">
      <c r="A70" s="38" t="s">
        <v>55</v>
      </c>
      <c r="B70" s="30">
        <v>14677</v>
      </c>
      <c r="C70" s="30">
        <v>11657400.146619886</v>
      </c>
      <c r="D70" s="31">
        <v>10282</v>
      </c>
      <c r="E70" s="20"/>
      <c r="F70" s="73" t="s">
        <v>55</v>
      </c>
      <c r="G70" s="57">
        <v>15062</v>
      </c>
      <c r="H70" s="57">
        <v>11945493.407397274</v>
      </c>
      <c r="I70" s="58">
        <v>11125</v>
      </c>
      <c r="K70" s="10" t="s">
        <v>55</v>
      </c>
      <c r="L70" s="102">
        <v>-2.5561014473509447E-2</v>
      </c>
      <c r="M70" s="102">
        <v>-2.4117317799446036E-2</v>
      </c>
      <c r="N70" s="103">
        <v>-7.5775280898876418E-2</v>
      </c>
    </row>
    <row r="71" spans="1:18" ht="13.5" thickBot="1">
      <c r="A71" s="39" t="s">
        <v>56</v>
      </c>
      <c r="B71" s="30">
        <v>2995</v>
      </c>
      <c r="C71" s="30">
        <v>2612786.5470050559</v>
      </c>
      <c r="D71" s="31">
        <v>1877</v>
      </c>
      <c r="E71" s="20"/>
      <c r="F71" s="68" t="s">
        <v>56</v>
      </c>
      <c r="G71" s="79">
        <v>3041</v>
      </c>
      <c r="H71" s="79">
        <v>2208673.6714332248</v>
      </c>
      <c r="I71" s="80">
        <v>2360</v>
      </c>
      <c r="K71" s="11" t="s">
        <v>56</v>
      </c>
      <c r="L71" s="102">
        <v>-1.5126603091088486E-2</v>
      </c>
      <c r="M71" s="102">
        <v>0.1829663117728022</v>
      </c>
      <c r="N71" s="103">
        <v>-0.20466101694915251</v>
      </c>
    </row>
    <row r="72" spans="1:18" ht="13.5" thickBot="1">
      <c r="A72" s="39" t="s">
        <v>57</v>
      </c>
      <c r="B72" s="30">
        <v>2515</v>
      </c>
      <c r="C72" s="30">
        <v>2350697.1258781212</v>
      </c>
      <c r="D72" s="31">
        <v>1584</v>
      </c>
      <c r="E72" s="20"/>
      <c r="F72" s="68" t="s">
        <v>57</v>
      </c>
      <c r="G72" s="79">
        <v>3624</v>
      </c>
      <c r="H72" s="79">
        <v>3235901.513724999</v>
      </c>
      <c r="I72" s="80">
        <v>2893</v>
      </c>
      <c r="K72" s="11" t="s">
        <v>57</v>
      </c>
      <c r="L72" s="102">
        <v>-0.30601545253863138</v>
      </c>
      <c r="M72" s="102">
        <v>-0.2735572711630142</v>
      </c>
      <c r="N72" s="103">
        <v>-0.45247148288973382</v>
      </c>
    </row>
    <row r="73" spans="1:18" ht="13.5" thickBot="1">
      <c r="A73" s="40" t="s">
        <v>58</v>
      </c>
      <c r="B73" s="34">
        <v>17313</v>
      </c>
      <c r="C73" s="34">
        <v>17025047.522765242</v>
      </c>
      <c r="D73" s="35">
        <v>12102</v>
      </c>
      <c r="E73" s="20"/>
      <c r="F73" s="69" t="s">
        <v>58</v>
      </c>
      <c r="G73" s="74">
        <v>19686</v>
      </c>
      <c r="H73" s="74">
        <v>19378627.450512759</v>
      </c>
      <c r="I73" s="75">
        <v>15164</v>
      </c>
      <c r="K73" s="12" t="s">
        <v>58</v>
      </c>
      <c r="L73" s="104">
        <v>-0.12054251752514478</v>
      </c>
      <c r="M73" s="104">
        <v>-0.12145235434025758</v>
      </c>
      <c r="N73" s="105">
        <v>-0.2019256132946452</v>
      </c>
    </row>
    <row r="74" spans="1:18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>
      <c r="A75" s="84" t="s">
        <v>59</v>
      </c>
      <c r="B75" s="85">
        <v>135612</v>
      </c>
      <c r="C75" s="85">
        <v>166033719.02504385</v>
      </c>
      <c r="D75" s="85">
        <v>79778</v>
      </c>
      <c r="E75" s="20"/>
      <c r="F75" s="50" t="s">
        <v>59</v>
      </c>
      <c r="G75" s="51">
        <v>126682</v>
      </c>
      <c r="H75" s="51">
        <v>142765836.31545371</v>
      </c>
      <c r="I75" s="55">
        <v>79831</v>
      </c>
      <c r="K75" s="98" t="s">
        <v>59</v>
      </c>
      <c r="L75" s="99">
        <v>7.0491466822437232E-2</v>
      </c>
      <c r="M75" s="99">
        <v>0.16297934653062018</v>
      </c>
      <c r="N75" s="99">
        <v>-6.639024940185978E-4</v>
      </c>
      <c r="O75" s="6"/>
      <c r="P75" s="6"/>
      <c r="Q75" s="6"/>
      <c r="R75" s="6"/>
    </row>
    <row r="76" spans="1:18" ht="13.5" thickBot="1">
      <c r="A76" s="92" t="s">
        <v>60</v>
      </c>
      <c r="B76" s="34">
        <v>135612</v>
      </c>
      <c r="C76" s="34">
        <v>166033719.02504385</v>
      </c>
      <c r="D76" s="35">
        <v>79778</v>
      </c>
      <c r="E76" s="20"/>
      <c r="F76" s="72" t="s">
        <v>60</v>
      </c>
      <c r="G76" s="61">
        <v>126682</v>
      </c>
      <c r="H76" s="61">
        <v>142765836.31545371</v>
      </c>
      <c r="I76" s="62">
        <v>79831</v>
      </c>
      <c r="K76" s="14" t="s">
        <v>60</v>
      </c>
      <c r="L76" s="104">
        <v>7.0491466822437232E-2</v>
      </c>
      <c r="M76" s="104">
        <v>0.16297934653062018</v>
      </c>
      <c r="N76" s="105">
        <v>-6.639024940185978E-4</v>
      </c>
    </row>
    <row r="77" spans="1:18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>
      <c r="A78" s="84" t="s">
        <v>61</v>
      </c>
      <c r="B78" s="85">
        <v>75344</v>
      </c>
      <c r="C78" s="85">
        <v>63768477.419215515</v>
      </c>
      <c r="D78" s="85">
        <v>41101</v>
      </c>
      <c r="E78" s="20"/>
      <c r="F78" s="50" t="s">
        <v>61</v>
      </c>
      <c r="G78" s="51">
        <v>62293</v>
      </c>
      <c r="H78" s="51">
        <v>52287465.716624968</v>
      </c>
      <c r="I78" s="55">
        <v>37030</v>
      </c>
      <c r="K78" s="98" t="s">
        <v>61</v>
      </c>
      <c r="L78" s="99">
        <v>0.20950989677812926</v>
      </c>
      <c r="M78" s="99">
        <v>0.21957483586625859</v>
      </c>
      <c r="N78" s="99">
        <v>0.10993788819875783</v>
      </c>
      <c r="O78" s="6"/>
      <c r="P78" s="6"/>
      <c r="Q78" s="6"/>
      <c r="R78" s="6"/>
    </row>
    <row r="79" spans="1:18" ht="13.5" thickBot="1">
      <c r="A79" s="92" t="s">
        <v>62</v>
      </c>
      <c r="B79" s="34">
        <v>75344</v>
      </c>
      <c r="C79" s="34">
        <v>63768477.419215515</v>
      </c>
      <c r="D79" s="35">
        <v>41101</v>
      </c>
      <c r="E79" s="20"/>
      <c r="F79" s="72" t="s">
        <v>62</v>
      </c>
      <c r="G79" s="61">
        <v>62293</v>
      </c>
      <c r="H79" s="61">
        <v>52287465.716624968</v>
      </c>
      <c r="I79" s="62">
        <v>37030</v>
      </c>
      <c r="K79" s="14" t="s">
        <v>62</v>
      </c>
      <c r="L79" s="104">
        <v>0.20950989677812926</v>
      </c>
      <c r="M79" s="104">
        <v>0.21957483586625859</v>
      </c>
      <c r="N79" s="105">
        <v>0.10993788819875783</v>
      </c>
    </row>
    <row r="80" spans="1:18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>
      <c r="A81" s="84" t="s">
        <v>63</v>
      </c>
      <c r="B81" s="85">
        <v>25299</v>
      </c>
      <c r="C81" s="85">
        <v>30795118.613016471</v>
      </c>
      <c r="D81" s="85">
        <v>16665</v>
      </c>
      <c r="E81" s="20"/>
      <c r="F81" s="50" t="s">
        <v>63</v>
      </c>
      <c r="G81" s="51">
        <v>21805</v>
      </c>
      <c r="H81" s="51">
        <v>24143456.831938393</v>
      </c>
      <c r="I81" s="55">
        <v>16951</v>
      </c>
      <c r="K81" s="98" t="s">
        <v>63</v>
      </c>
      <c r="L81" s="99">
        <v>0.16023847741343733</v>
      </c>
      <c r="M81" s="99">
        <v>0.27550577481012861</v>
      </c>
      <c r="N81" s="99">
        <v>-1.6872160934458091E-2</v>
      </c>
      <c r="O81" s="6"/>
      <c r="P81" s="6"/>
      <c r="Q81" s="6"/>
      <c r="R81" s="6"/>
    </row>
    <row r="82" spans="1:18" ht="13.5" thickBot="1">
      <c r="A82" s="92" t="s">
        <v>64</v>
      </c>
      <c r="B82" s="34">
        <v>25299</v>
      </c>
      <c r="C82" s="34">
        <v>30795118.613016471</v>
      </c>
      <c r="D82" s="35">
        <v>16665</v>
      </c>
      <c r="E82" s="20"/>
      <c r="F82" s="72" t="s">
        <v>64</v>
      </c>
      <c r="G82" s="61">
        <v>21805</v>
      </c>
      <c r="H82" s="61">
        <v>24143456.831938393</v>
      </c>
      <c r="I82" s="62">
        <v>16951</v>
      </c>
      <c r="K82" s="14" t="s">
        <v>64</v>
      </c>
      <c r="L82" s="104">
        <v>0.16023847741343733</v>
      </c>
      <c r="M82" s="104">
        <v>0.27550577481012861</v>
      </c>
      <c r="N82" s="105">
        <v>-1.6872160934458091E-2</v>
      </c>
    </row>
    <row r="83" spans="1:18" ht="13.5" thickBot="1">
      <c r="B83" s="111"/>
      <c r="C83" s="111"/>
      <c r="D83" s="111"/>
      <c r="E83" s="20"/>
      <c r="F83" s="63"/>
      <c r="G83" s="111"/>
      <c r="H83" s="111"/>
      <c r="I83" s="111"/>
      <c r="L83" s="100"/>
      <c r="M83" s="100"/>
      <c r="N83" s="100"/>
    </row>
    <row r="84" spans="1:18" ht="13.5" thickBot="1">
      <c r="A84" s="84" t="s">
        <v>65</v>
      </c>
      <c r="B84" s="85">
        <v>33515</v>
      </c>
      <c r="C84" s="85">
        <v>41959731.311958954</v>
      </c>
      <c r="D84" s="85">
        <v>23254</v>
      </c>
      <c r="E84" s="20"/>
      <c r="F84" s="50" t="s">
        <v>65</v>
      </c>
      <c r="G84" s="51">
        <v>33256</v>
      </c>
      <c r="H84" s="51">
        <v>37827354.582739823</v>
      </c>
      <c r="I84" s="55">
        <v>25737</v>
      </c>
      <c r="K84" s="98" t="s">
        <v>65</v>
      </c>
      <c r="L84" s="99">
        <v>7.7880683184989863E-3</v>
      </c>
      <c r="M84" s="99">
        <v>0.1092430801678288</v>
      </c>
      <c r="N84" s="99">
        <v>-9.6475890740956638E-2</v>
      </c>
      <c r="O84" s="6"/>
      <c r="P84" s="6"/>
      <c r="Q84" s="6"/>
      <c r="R84" s="6"/>
    </row>
    <row r="85" spans="1:18" ht="13.5" thickBot="1">
      <c r="A85" s="38" t="s">
        <v>66</v>
      </c>
      <c r="B85" s="30">
        <v>10185</v>
      </c>
      <c r="C85" s="30">
        <v>11495290.425179973</v>
      </c>
      <c r="D85" s="31">
        <v>7076</v>
      </c>
      <c r="E85" s="20"/>
      <c r="F85" s="73" t="s">
        <v>66</v>
      </c>
      <c r="G85" s="57">
        <v>9698</v>
      </c>
      <c r="H85" s="57">
        <v>9297854.5159484912</v>
      </c>
      <c r="I85" s="58">
        <v>7617</v>
      </c>
      <c r="K85" s="10" t="s">
        <v>66</v>
      </c>
      <c r="L85" s="102">
        <v>5.0216539492679013E-2</v>
      </c>
      <c r="M85" s="102">
        <v>0.23633795360663568</v>
      </c>
      <c r="N85" s="103">
        <v>-7.1025338059603538E-2</v>
      </c>
    </row>
    <row r="86" spans="1:18" ht="13.5" thickBot="1">
      <c r="A86" s="39" t="s">
        <v>67</v>
      </c>
      <c r="B86" s="30">
        <v>6599</v>
      </c>
      <c r="C86" s="30">
        <v>8286347.4445512202</v>
      </c>
      <c r="D86" s="31">
        <v>4773</v>
      </c>
      <c r="E86" s="20"/>
      <c r="F86" s="68" t="s">
        <v>67</v>
      </c>
      <c r="G86" s="79">
        <v>5672</v>
      </c>
      <c r="H86" s="79">
        <v>7027615.499208089</v>
      </c>
      <c r="I86" s="80">
        <v>4355</v>
      </c>
      <c r="K86" s="11" t="s">
        <v>67</v>
      </c>
      <c r="L86" s="102">
        <v>0.16343441466854736</v>
      </c>
      <c r="M86" s="102">
        <v>0.17911223877928051</v>
      </c>
      <c r="N86" s="103">
        <v>9.5981630309988519E-2</v>
      </c>
    </row>
    <row r="87" spans="1:18" ht="13.5" thickBot="1">
      <c r="A87" s="40" t="s">
        <v>68</v>
      </c>
      <c r="B87" s="34">
        <v>16731</v>
      </c>
      <c r="C87" s="34">
        <v>22178093.442227755</v>
      </c>
      <c r="D87" s="35">
        <v>11405</v>
      </c>
      <c r="E87" s="20"/>
      <c r="F87" s="69" t="s">
        <v>68</v>
      </c>
      <c r="G87" s="74">
        <v>17886</v>
      </c>
      <c r="H87" s="74">
        <v>21501884.567583241</v>
      </c>
      <c r="I87" s="75">
        <v>13765</v>
      </c>
      <c r="K87" s="12" t="s">
        <v>68</v>
      </c>
      <c r="L87" s="104">
        <v>-6.4575645756457578E-2</v>
      </c>
      <c r="M87" s="104">
        <v>3.1448818940456258E-2</v>
      </c>
      <c r="N87" s="105">
        <v>-0.17144932800581181</v>
      </c>
    </row>
    <row r="88" spans="1:18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>
      <c r="A89" s="90" t="s">
        <v>69</v>
      </c>
      <c r="B89" s="85">
        <v>6043</v>
      </c>
      <c r="C89" s="85">
        <v>6826252.1293403171</v>
      </c>
      <c r="D89" s="85">
        <v>4164</v>
      </c>
      <c r="E89" s="20"/>
      <c r="F89" s="54" t="s">
        <v>69</v>
      </c>
      <c r="G89" s="51">
        <v>6102</v>
      </c>
      <c r="H89" s="51">
        <v>6217684.7717928104</v>
      </c>
      <c r="I89" s="55">
        <v>4777</v>
      </c>
      <c r="K89" s="101" t="s">
        <v>69</v>
      </c>
      <c r="L89" s="99">
        <v>-9.6689609963945822E-3</v>
      </c>
      <c r="M89" s="99">
        <v>9.7876843211533782E-2</v>
      </c>
      <c r="N89" s="99">
        <v>-0.1283232154071593</v>
      </c>
      <c r="O89" s="6"/>
      <c r="P89" s="6"/>
      <c r="Q89" s="6"/>
      <c r="R89" s="6"/>
    </row>
    <row r="90" spans="1:18" ht="13.5" thickBot="1">
      <c r="A90" s="91" t="s">
        <v>70</v>
      </c>
      <c r="B90" s="34">
        <v>6043</v>
      </c>
      <c r="C90" s="34">
        <v>6826252.1293403171</v>
      </c>
      <c r="D90" s="35">
        <v>4164</v>
      </c>
      <c r="E90" s="20"/>
      <c r="F90" s="71" t="s">
        <v>70</v>
      </c>
      <c r="G90" s="61">
        <v>6102</v>
      </c>
      <c r="H90" s="61">
        <v>6217684.7717928104</v>
      </c>
      <c r="I90" s="62">
        <v>4777</v>
      </c>
      <c r="K90" s="13" t="s">
        <v>70</v>
      </c>
      <c r="L90" s="104">
        <v>-9.6689609963945822E-3</v>
      </c>
      <c r="M90" s="104">
        <v>9.7876843211533782E-2</v>
      </c>
      <c r="N90" s="105">
        <v>-0.1283232154071593</v>
      </c>
    </row>
    <row r="91" spans="1:18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S92"/>
  <sheetViews>
    <sheetView zoomScale="85" zoomScaleNormal="85" workbookViewId="0">
      <selection activeCell="J35" sqref="J3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81</v>
      </c>
      <c r="B2" s="26">
        <f>'Marzo 2022'!B2</f>
        <v>2022</v>
      </c>
      <c r="C2" s="25"/>
      <c r="D2" s="25"/>
      <c r="F2" s="44" t="str">
        <f>A2</f>
        <v>MES: ABRIL</v>
      </c>
      <c r="G2" s="45">
        <f>'Marzo 2022'!G2</f>
        <v>2021</v>
      </c>
      <c r="K2" s="1" t="str">
        <f>A2</f>
        <v>MES: ABRIL</v>
      </c>
      <c r="L2" s="3"/>
      <c r="M2" s="1" t="str">
        <f>'Marzo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0"/>
      <c r="M44" s="140"/>
      <c r="N44" s="141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2"/>
      <c r="M45" s="142"/>
      <c r="N45" s="143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2"/>
      <c r="M46" s="142"/>
      <c r="N46" s="143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2"/>
      <c r="M47" s="142"/>
      <c r="N47" s="143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2"/>
      <c r="M48" s="142"/>
      <c r="N48" s="143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2"/>
      <c r="M49" s="142"/>
      <c r="N49" s="143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2"/>
      <c r="M50" s="142"/>
      <c r="N50" s="143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2"/>
      <c r="M51" s="142"/>
      <c r="N51" s="143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4"/>
      <c r="M52" s="144"/>
      <c r="N52" s="145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S92"/>
  <sheetViews>
    <sheetView zoomScale="85" zoomScaleNormal="85" workbookViewId="0">
      <selection activeCell="J35" sqref="J3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82</v>
      </c>
      <c r="B2" s="26">
        <f>'Abril 2022'!B2</f>
        <v>2022</v>
      </c>
      <c r="C2" s="25"/>
      <c r="D2" s="25"/>
      <c r="F2" s="44" t="str">
        <f>A2</f>
        <v>MES: MAYO</v>
      </c>
      <c r="G2" s="45">
        <f>'Abril 2022'!G2</f>
        <v>2021</v>
      </c>
      <c r="K2" s="1" t="str">
        <f>A2</f>
        <v>MES: MAYO</v>
      </c>
      <c r="L2" s="3"/>
      <c r="M2" s="1" t="str">
        <f>'Abril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12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S92"/>
  <sheetViews>
    <sheetView zoomScaleNormal="100" workbookViewId="0">
      <selection activeCell="J35" sqref="J3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83</v>
      </c>
      <c r="B2" s="26">
        <f>'Mayo 2022'!B2</f>
        <v>2022</v>
      </c>
      <c r="C2" s="25"/>
      <c r="D2" s="25"/>
      <c r="F2" s="44" t="str">
        <f>A2</f>
        <v>MES: JUNIO</v>
      </c>
      <c r="G2" s="45">
        <f>'Mayo 2022'!G2</f>
        <v>2021</v>
      </c>
      <c r="K2" s="1" t="str">
        <f>A2</f>
        <v>MES: JUNIO</v>
      </c>
      <c r="L2" s="3"/>
      <c r="M2" s="1" t="str">
        <f>'Mayo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12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6"/>
  </sheetPr>
  <dimension ref="A1:S92"/>
  <sheetViews>
    <sheetView zoomScale="85" zoomScaleNormal="85" workbookViewId="0">
      <selection activeCell="I45" sqref="I4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80</v>
      </c>
      <c r="B2" s="26" t="s">
        <v>98</v>
      </c>
      <c r="C2" s="25"/>
      <c r="D2" s="25"/>
      <c r="F2" s="44" t="str">
        <f>A2</f>
        <v xml:space="preserve"> TRIMESTRAL</v>
      </c>
      <c r="G2" s="45" t="s">
        <v>96</v>
      </c>
      <c r="K2" s="1" t="str">
        <f>F2</f>
        <v xml:space="preserve"> TRIMESTRAL</v>
      </c>
      <c r="L2" s="3"/>
      <c r="M2" s="1" t="s">
        <v>99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127"/>
      <c r="C19" s="127"/>
      <c r="D19" s="128"/>
      <c r="E19" s="20"/>
      <c r="F19" s="68" t="s">
        <v>14</v>
      </c>
      <c r="G19" s="131"/>
      <c r="H19" s="131"/>
      <c r="I19" s="132"/>
      <c r="K19" s="10" t="s">
        <v>14</v>
      </c>
      <c r="L19" s="136"/>
      <c r="M19" s="136"/>
      <c r="N19" s="138"/>
    </row>
    <row r="20" spans="1:19" ht="13.5" thickBot="1">
      <c r="A20" s="39" t="s">
        <v>15</v>
      </c>
      <c r="B20" s="127"/>
      <c r="C20" s="127"/>
      <c r="D20" s="128"/>
      <c r="E20" s="20"/>
      <c r="F20" s="68" t="s">
        <v>15</v>
      </c>
      <c r="G20" s="131"/>
      <c r="H20" s="131"/>
      <c r="I20" s="132"/>
      <c r="K20" s="11" t="s">
        <v>15</v>
      </c>
      <c r="L20" s="136"/>
      <c r="M20" s="136"/>
      <c r="N20" s="138"/>
    </row>
    <row r="21" spans="1:19" ht="13.5" thickBot="1">
      <c r="A21" s="40" t="s">
        <v>16</v>
      </c>
      <c r="B21" s="129"/>
      <c r="C21" s="129"/>
      <c r="D21" s="130"/>
      <c r="E21" s="20"/>
      <c r="F21" s="69" t="s">
        <v>16</v>
      </c>
      <c r="G21" s="133"/>
      <c r="H21" s="133"/>
      <c r="I21" s="134"/>
      <c r="K21" s="12" t="s">
        <v>16</v>
      </c>
      <c r="L21" s="137"/>
      <c r="M21" s="137"/>
      <c r="N21" s="139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0"/>
      <c r="M44" s="140"/>
      <c r="N44" s="141"/>
    </row>
    <row r="45" spans="1:19" ht="13.5" thickBot="1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2"/>
      <c r="M45" s="142"/>
      <c r="N45" s="143"/>
    </row>
    <row r="46" spans="1:19" ht="13.5" thickBot="1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2"/>
      <c r="M46" s="142"/>
      <c r="N46" s="143"/>
    </row>
    <row r="47" spans="1:19" ht="13.5" thickBot="1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2"/>
      <c r="M47" s="142"/>
      <c r="N47" s="143"/>
    </row>
    <row r="48" spans="1:19" ht="13.5" thickBot="1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2"/>
      <c r="M48" s="142"/>
      <c r="N48" s="143"/>
    </row>
    <row r="49" spans="1:19" ht="13.5" thickBot="1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2"/>
      <c r="M49" s="142"/>
      <c r="N49" s="143"/>
    </row>
    <row r="50" spans="1:19" ht="13.5" thickBot="1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2"/>
      <c r="M50" s="142"/>
      <c r="N50" s="143"/>
    </row>
    <row r="51" spans="1:19" ht="13.5" thickBot="1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2"/>
      <c r="M51" s="142"/>
      <c r="N51" s="143"/>
    </row>
    <row r="52" spans="1:19" ht="13.5" thickBot="1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4"/>
      <c r="M52" s="144"/>
      <c r="N52" s="145"/>
    </row>
    <row r="53" spans="1:19" ht="13.5" thickBot="1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S92"/>
  <sheetViews>
    <sheetView zoomScale="85" zoomScaleNormal="85" workbookViewId="0">
      <selection activeCell="E15" sqref="E15"/>
    </sheetView>
  </sheetViews>
  <sheetFormatPr baseColWidth="10" defaultColWidth="9.140625" defaultRowHeight="12.75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1" t="s">
        <v>76</v>
      </c>
      <c r="L1" s="161"/>
      <c r="M1" s="44" t="s">
        <v>74</v>
      </c>
      <c r="N1" s="1"/>
    </row>
    <row r="2" spans="1:19">
      <c r="A2" s="25" t="s">
        <v>84</v>
      </c>
      <c r="B2" s="26">
        <f>'Junio 2022'!B2</f>
        <v>2022</v>
      </c>
      <c r="C2" s="25"/>
      <c r="D2" s="25"/>
      <c r="F2" s="44" t="str">
        <f>A2</f>
        <v>MES: JULIO</v>
      </c>
      <c r="G2" s="45">
        <f>'Junio 2022'!G2</f>
        <v>2021</v>
      </c>
      <c r="K2" s="1" t="str">
        <f>A2</f>
        <v>MES: JULIO</v>
      </c>
      <c r="L2" s="3"/>
      <c r="M2" s="1" t="str">
        <f>'Junio 2022'!M2</f>
        <v>2022/2021</v>
      </c>
      <c r="N2" s="1"/>
    </row>
    <row r="3" spans="1:19" ht="15.75" thickBot="1">
      <c r="A3" s="81"/>
      <c r="K3" s="17"/>
    </row>
    <row r="4" spans="1:19" ht="13.5" thickBot="1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2"/>
      <c r="M19" s="142"/>
      <c r="N19" s="143"/>
    </row>
    <row r="20" spans="1:19" ht="13.5" thickBot="1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2"/>
      <c r="M20" s="142"/>
      <c r="N20" s="143"/>
    </row>
    <row r="21" spans="1:19" ht="13.5" thickBot="1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4"/>
      <c r="M21" s="144"/>
      <c r="N21" s="145"/>
    </row>
    <row r="22" spans="1:19" ht="13.5" thickBot="1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6"/>
      <c r="K44" s="10" t="s">
        <v>33</v>
      </c>
      <c r="L44" s="102"/>
      <c r="M44" s="102"/>
      <c r="N44" s="103"/>
    </row>
    <row r="45" spans="1:19" ht="13.5" thickBot="1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6"/>
      <c r="K45" s="11" t="s">
        <v>34</v>
      </c>
      <c r="L45" s="113"/>
      <c r="M45" s="113"/>
      <c r="N45" s="115"/>
    </row>
    <row r="46" spans="1:19" ht="13.5" thickBot="1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6"/>
      <c r="K46" s="11" t="s">
        <v>35</v>
      </c>
      <c r="L46" s="113"/>
      <c r="M46" s="113"/>
      <c r="N46" s="115"/>
    </row>
    <row r="47" spans="1:19" ht="13.5" thickBot="1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6"/>
      <c r="K47" s="11" t="s">
        <v>36</v>
      </c>
      <c r="L47" s="113"/>
      <c r="M47" s="113"/>
      <c r="N47" s="115"/>
    </row>
    <row r="48" spans="1:19" ht="13.5" thickBot="1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6"/>
      <c r="K48" s="11" t="s">
        <v>37</v>
      </c>
      <c r="L48" s="113"/>
      <c r="M48" s="113"/>
      <c r="N48" s="115"/>
    </row>
    <row r="49" spans="1:19" ht="13.5" thickBot="1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6"/>
      <c r="K49" s="11" t="s">
        <v>38</v>
      </c>
      <c r="L49" s="113"/>
      <c r="M49" s="113"/>
      <c r="N49" s="115"/>
    </row>
    <row r="50" spans="1:19" ht="13.5" thickBot="1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6"/>
      <c r="K50" s="11" t="s">
        <v>39</v>
      </c>
      <c r="L50" s="113"/>
      <c r="M50" s="113"/>
      <c r="N50" s="115"/>
    </row>
    <row r="51" spans="1:19" ht="13.5" thickBot="1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6"/>
      <c r="K51" s="11" t="s">
        <v>40</v>
      </c>
      <c r="L51" s="113"/>
      <c r="M51" s="113"/>
      <c r="N51" s="115"/>
    </row>
    <row r="52" spans="1:19" ht="13.5" thickBot="1">
      <c r="A52" s="40" t="s">
        <v>41</v>
      </c>
      <c r="B52" s="34"/>
      <c r="C52" s="34"/>
      <c r="D52" s="35"/>
      <c r="E52" s="20"/>
      <c r="F52" s="12" t="s">
        <v>41</v>
      </c>
      <c r="G52" s="147"/>
      <c r="H52" s="147"/>
      <c r="I52" s="148"/>
      <c r="K52" s="12" t="s">
        <v>41</v>
      </c>
      <c r="L52" s="118"/>
      <c r="M52" s="118"/>
      <c r="N52" s="119"/>
    </row>
    <row r="53" spans="1:19" ht="13.5" thickBot="1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>
      <c r="A92" s="92" t="s">
        <v>71</v>
      </c>
      <c r="B92" s="124"/>
      <c r="C92" s="124"/>
      <c r="D92" s="125"/>
      <c r="E92" s="20"/>
      <c r="F92" s="72" t="s">
        <v>71</v>
      </c>
      <c r="G92" s="124"/>
      <c r="H92" s="124"/>
      <c r="I92" s="125"/>
      <c r="K92" s="14" t="s">
        <v>71</v>
      </c>
      <c r="L92" s="124"/>
      <c r="M92" s="124"/>
      <c r="N92" s="125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2022</vt:lpstr>
      <vt:lpstr>Febrero 2022</vt:lpstr>
      <vt:lpstr>Marzo 2022</vt:lpstr>
      <vt:lpstr>ITR22</vt:lpstr>
      <vt:lpstr>Abril 2022</vt:lpstr>
      <vt:lpstr>Mayo 2022</vt:lpstr>
      <vt:lpstr>Junio 2022</vt:lpstr>
      <vt:lpstr>IITR22</vt:lpstr>
      <vt:lpstr>Julio 2022</vt:lpstr>
      <vt:lpstr>Agosto 2022</vt:lpstr>
      <vt:lpstr>Septiembre 2022</vt:lpstr>
      <vt:lpstr>IIITR22</vt:lpstr>
      <vt:lpstr>Octubre 2022</vt:lpstr>
      <vt:lpstr>Noviembre 2022</vt:lpstr>
      <vt:lpstr>Diciembre 2022</vt:lpstr>
      <vt:lpstr>IVTR22</vt:lpstr>
      <vt:lpstr>Año 2022</vt:lpstr>
      <vt:lpstr>check</vt:lpstr>
      <vt:lpstr>'Año 2022'!Área_de_impresión</vt:lpstr>
      <vt:lpstr>'Enero 2022'!Área_de_impresión</vt:lpstr>
      <vt:lpstr>'Febrero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</cp:lastModifiedBy>
  <cp:lastPrinted>2022-04-29T07:14:22Z</cp:lastPrinted>
  <dcterms:created xsi:type="dcterms:W3CDTF">2017-02-09T17:39:54Z</dcterms:created>
  <dcterms:modified xsi:type="dcterms:W3CDTF">2022-04-29T07:15:50Z</dcterms:modified>
</cp:coreProperties>
</file>