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empleo06\Desktop\Datos PARA 2023 +HISTORICOS 2023\ENERO 2023 ENVÍO\"/>
    </mc:Choice>
  </mc:AlternateContent>
  <bookViews>
    <workbookView xWindow="0" yWindow="0" windowWidth="20730" windowHeight="11760" tabRatio="934" activeTab="16"/>
  </bookViews>
  <sheets>
    <sheet name="Enero 2023" sheetId="117" r:id="rId1"/>
    <sheet name="Febrero 2023" sheetId="51" r:id="rId2"/>
    <sheet name="Marzo 2023" sheetId="118" r:id="rId3"/>
    <sheet name="ITR22" sheetId="119" r:id="rId4"/>
    <sheet name="Abril 2022" sheetId="120" r:id="rId5"/>
    <sheet name="Mayo 2022" sheetId="121" r:id="rId6"/>
    <sheet name="Junio 2022" sheetId="122" r:id="rId7"/>
    <sheet name="IITR22" sheetId="123" r:id="rId8"/>
    <sheet name="Julio 2022" sheetId="124" r:id="rId9"/>
    <sheet name="Agosto 2022" sheetId="125" r:id="rId10"/>
    <sheet name="Septiembre 2022" sheetId="126" r:id="rId11"/>
    <sheet name="IIITR22" sheetId="127" r:id="rId12"/>
    <sheet name="Octubre 2022" sheetId="128" r:id="rId13"/>
    <sheet name="Noviembre 2022" sheetId="129" r:id="rId14"/>
    <sheet name="Diciembre 2022" sheetId="130" r:id="rId15"/>
    <sheet name="IVTR22" sheetId="131" r:id="rId16"/>
    <sheet name="Año 2023" sheetId="14" r:id="rId17"/>
    <sheet name="check" sheetId="132" state="hidden" r:id="rId18"/>
  </sheets>
  <definedNames>
    <definedName name="_xlnm.Print_Area" localSheetId="16">'Año 2023'!$A$1:$N$92</definedName>
    <definedName name="_xlnm.Print_Area" localSheetId="0">'Enero 2023'!$A$1:$N$92</definedName>
    <definedName name="_xlnm.Print_Area" localSheetId="1">'Febrero 2023'!$A$1:$N$92</definedName>
  </definedNames>
  <calcPr calcId="152511"/>
</workbook>
</file>

<file path=xl/calcChain.xml><?xml version="1.0" encoding="utf-8"?>
<calcChain xmlns="http://schemas.openxmlformats.org/spreadsheetml/2006/main">
  <c r="F2" i="127" l="1"/>
  <c r="K2" i="127" s="1"/>
  <c r="F2" i="123"/>
  <c r="K2" i="123" s="1"/>
  <c r="M2" i="51" l="1"/>
  <c r="M2" i="118" s="1"/>
  <c r="M2" i="120" s="1"/>
  <c r="M2" i="121" s="1"/>
  <c r="M2" i="122" s="1"/>
  <c r="M2" i="124" s="1"/>
  <c r="M2" i="125" s="1"/>
  <c r="M2" i="126" s="1"/>
  <c r="M2" i="128" s="1"/>
  <c r="M2" i="129" s="1"/>
  <c r="M2" i="130" s="1"/>
  <c r="M2" i="14" s="1"/>
  <c r="G2" i="51"/>
  <c r="G2" i="118" s="1"/>
  <c r="G2" i="120" s="1"/>
  <c r="G2" i="121" s="1"/>
  <c r="G2" i="122" s="1"/>
  <c r="G2" i="124" s="1"/>
  <c r="G2" i="125" s="1"/>
  <c r="G2" i="126" s="1"/>
  <c r="G2" i="128" s="1"/>
  <c r="G2" i="129" s="1"/>
  <c r="G2" i="130" s="1"/>
  <c r="G2" i="14" s="1"/>
  <c r="B2" i="51"/>
  <c r="B2" i="118" s="1"/>
  <c r="B2" i="120" s="1"/>
  <c r="B2" i="121" s="1"/>
  <c r="B2" i="122" s="1"/>
  <c r="B2" i="124" s="1"/>
  <c r="B2" i="125" s="1"/>
  <c r="B2" i="126" s="1"/>
  <c r="B2" i="128" s="1"/>
  <c r="B2" i="129" s="1"/>
  <c r="B2" i="130" s="1"/>
  <c r="B2" i="14" s="1"/>
  <c r="F2" i="119" l="1"/>
  <c r="K2" i="119"/>
  <c r="K2" i="131"/>
  <c r="F2" i="131"/>
  <c r="K2" i="14"/>
  <c r="F2" i="14"/>
  <c r="K2" i="130"/>
  <c r="F2" i="130"/>
  <c r="K2" i="129"/>
  <c r="F2" i="129"/>
  <c r="K2" i="128"/>
  <c r="F2" i="128"/>
  <c r="K2" i="126"/>
  <c r="F2" i="126"/>
  <c r="K2" i="125"/>
  <c r="F2" i="125"/>
  <c r="K2" i="124"/>
  <c r="F2" i="124"/>
  <c r="K2" i="122"/>
  <c r="F2" i="122"/>
  <c r="K2" i="121"/>
  <c r="F2" i="121"/>
  <c r="K2" i="120"/>
  <c r="F2" i="120"/>
  <c r="K2" i="118"/>
  <c r="F2" i="118"/>
  <c r="K2" i="117"/>
  <c r="F2" i="117"/>
  <c r="K2" i="51"/>
  <c r="F2" i="51"/>
  <c r="D90" i="132"/>
  <c r="D89" i="132" s="1"/>
  <c r="C90" i="132"/>
  <c r="C89" i="132" s="1"/>
  <c r="B90" i="132"/>
  <c r="B89" i="132" s="1"/>
  <c r="D82" i="132"/>
  <c r="D81" i="132" s="1"/>
  <c r="C82" i="132"/>
  <c r="C81" i="132" s="1"/>
  <c r="B82" i="132"/>
  <c r="B81" i="132" s="1"/>
  <c r="D79" i="132"/>
  <c r="D78" i="132" s="1"/>
  <c r="C79" i="132"/>
  <c r="C78" i="132" s="1"/>
  <c r="B79" i="132"/>
  <c r="B78" i="132" s="1"/>
  <c r="D76" i="132"/>
  <c r="D75" i="132" s="1"/>
  <c r="C76" i="132"/>
  <c r="C75" i="132" s="1"/>
  <c r="B76" i="132"/>
  <c r="B75" i="132" s="1"/>
  <c r="D73" i="132"/>
  <c r="C73" i="132"/>
  <c r="B73" i="132"/>
  <c r="D72" i="132"/>
  <c r="C72" i="132"/>
  <c r="B72" i="132"/>
  <c r="D71" i="132"/>
  <c r="C71" i="132"/>
  <c r="B71" i="132"/>
  <c r="D70" i="132"/>
  <c r="C70" i="132"/>
  <c r="B70" i="132"/>
  <c r="D67" i="132"/>
  <c r="C67" i="132"/>
  <c r="B67" i="132"/>
  <c r="D66" i="132"/>
  <c r="C66" i="132"/>
  <c r="B66" i="132"/>
  <c r="D63" i="132"/>
  <c r="C63" i="132"/>
  <c r="B63" i="132"/>
  <c r="D62" i="132"/>
  <c r="C62" i="132"/>
  <c r="B62" i="132"/>
  <c r="D61" i="132"/>
  <c r="C61" i="132"/>
  <c r="B61" i="132"/>
  <c r="D52" i="132"/>
  <c r="C52" i="132"/>
  <c r="B52" i="132"/>
  <c r="D51" i="132"/>
  <c r="C51" i="132"/>
  <c r="B51" i="132"/>
  <c r="D50" i="132"/>
  <c r="C50" i="132"/>
  <c r="B50" i="132"/>
  <c r="D49" i="132"/>
  <c r="C49" i="132"/>
  <c r="B49" i="132"/>
  <c r="D48" i="132"/>
  <c r="C48" i="132"/>
  <c r="B48" i="132"/>
  <c r="D47" i="132"/>
  <c r="C47" i="132"/>
  <c r="B47" i="132"/>
  <c r="D46" i="132"/>
  <c r="C46" i="132"/>
  <c r="B46" i="132"/>
  <c r="D45" i="132"/>
  <c r="C45" i="132"/>
  <c r="B45" i="132"/>
  <c r="D44" i="132"/>
  <c r="C44" i="132"/>
  <c r="B44" i="132"/>
  <c r="D41" i="132"/>
  <c r="C41" i="132"/>
  <c r="B41" i="132"/>
  <c r="D40" i="132"/>
  <c r="C40" i="132"/>
  <c r="B40" i="132"/>
  <c r="D39" i="132"/>
  <c r="C39" i="132"/>
  <c r="B39" i="132"/>
  <c r="D38" i="132"/>
  <c r="C38" i="132"/>
  <c r="B38" i="132"/>
  <c r="D37" i="132"/>
  <c r="C37" i="132"/>
  <c r="B37" i="132"/>
  <c r="D34" i="132"/>
  <c r="D33" i="132" s="1"/>
  <c r="C34" i="132"/>
  <c r="C33" i="132" s="1"/>
  <c r="B34" i="132"/>
  <c r="B33" i="132" s="1"/>
  <c r="D31" i="132"/>
  <c r="C31" i="132"/>
  <c r="B31" i="132"/>
  <c r="D30" i="132"/>
  <c r="C30" i="132"/>
  <c r="B30" i="132"/>
  <c r="D27" i="132"/>
  <c r="D26" i="132" s="1"/>
  <c r="C27" i="132"/>
  <c r="C26" i="132" s="1"/>
  <c r="B27" i="132"/>
  <c r="B26" i="132" s="1"/>
  <c r="D24" i="132"/>
  <c r="D23" i="132" s="1"/>
  <c r="C24" i="132"/>
  <c r="C23" i="132" s="1"/>
  <c r="B24" i="132"/>
  <c r="B23" i="132" s="1"/>
  <c r="D21" i="132"/>
  <c r="C21" i="132"/>
  <c r="B21" i="132"/>
  <c r="D20" i="132"/>
  <c r="C20" i="132"/>
  <c r="B20" i="132"/>
  <c r="D19" i="132"/>
  <c r="C19" i="132"/>
  <c r="B19" i="132"/>
  <c r="D16" i="132"/>
  <c r="C16" i="132"/>
  <c r="B16" i="132"/>
  <c r="D15" i="132"/>
  <c r="C15" i="132"/>
  <c r="B15" i="132"/>
  <c r="D14" i="132"/>
  <c r="C14" i="132"/>
  <c r="B14" i="132"/>
  <c r="D13" i="132"/>
  <c r="C13" i="132"/>
  <c r="B13" i="132"/>
  <c r="D12" i="132"/>
  <c r="C12" i="132"/>
  <c r="B12" i="132"/>
  <c r="D11" i="132"/>
  <c r="C11" i="132"/>
  <c r="B11" i="132"/>
  <c r="D10" i="132"/>
  <c r="C10" i="132"/>
  <c r="B10" i="132"/>
  <c r="D9" i="132"/>
  <c r="C9" i="132"/>
  <c r="B9" i="132"/>
  <c r="H90" i="132"/>
  <c r="G90" i="132"/>
  <c r="F90" i="132"/>
  <c r="H87" i="132"/>
  <c r="G87" i="132"/>
  <c r="F87" i="132"/>
  <c r="H86" i="132"/>
  <c r="G86" i="132"/>
  <c r="F86" i="132"/>
  <c r="H85" i="132"/>
  <c r="G85" i="132"/>
  <c r="F85" i="132"/>
  <c r="H82" i="132"/>
  <c r="G82" i="132"/>
  <c r="F82" i="132"/>
  <c r="H79" i="132"/>
  <c r="G79" i="132"/>
  <c r="F79" i="132"/>
  <c r="H76" i="132"/>
  <c r="G76" i="132"/>
  <c r="F76" i="132"/>
  <c r="H73" i="132"/>
  <c r="G73" i="132"/>
  <c r="F73" i="132"/>
  <c r="H72" i="132"/>
  <c r="G72" i="132"/>
  <c r="F72" i="132"/>
  <c r="H71" i="132"/>
  <c r="G71" i="132"/>
  <c r="F71" i="132"/>
  <c r="H70" i="132"/>
  <c r="G70" i="132"/>
  <c r="F70" i="132"/>
  <c r="H67" i="132"/>
  <c r="G67" i="132"/>
  <c r="F67" i="132"/>
  <c r="H66" i="132"/>
  <c r="G66" i="132"/>
  <c r="F66" i="132"/>
  <c r="H63" i="132"/>
  <c r="G63" i="132"/>
  <c r="F63" i="132"/>
  <c r="H62" i="132"/>
  <c r="G62" i="132"/>
  <c r="F62" i="132"/>
  <c r="H61" i="132"/>
  <c r="G61" i="132"/>
  <c r="F61" i="132"/>
  <c r="H58" i="132"/>
  <c r="G58" i="132"/>
  <c r="F58" i="132"/>
  <c r="H57" i="132"/>
  <c r="G57" i="132"/>
  <c r="F57" i="132"/>
  <c r="H56" i="132"/>
  <c r="G56" i="132"/>
  <c r="F56" i="132"/>
  <c r="H55" i="132"/>
  <c r="G55" i="132"/>
  <c r="F55" i="132"/>
  <c r="H52" i="132"/>
  <c r="G52" i="132"/>
  <c r="F52" i="132"/>
  <c r="H51" i="132"/>
  <c r="G51" i="132"/>
  <c r="F51" i="132"/>
  <c r="H50" i="132"/>
  <c r="G50" i="132"/>
  <c r="F50" i="132"/>
  <c r="H49" i="132"/>
  <c r="G49" i="132"/>
  <c r="F49" i="132"/>
  <c r="H48" i="132"/>
  <c r="G48" i="132"/>
  <c r="F48" i="132"/>
  <c r="H47" i="132"/>
  <c r="G47" i="132"/>
  <c r="F47" i="132"/>
  <c r="H46" i="132"/>
  <c r="G46" i="132"/>
  <c r="F46" i="132"/>
  <c r="H45" i="132"/>
  <c r="G45" i="132"/>
  <c r="F45" i="132"/>
  <c r="H44" i="132"/>
  <c r="G44" i="132"/>
  <c r="F44" i="132"/>
  <c r="H41" i="132"/>
  <c r="G41" i="132"/>
  <c r="F41" i="132"/>
  <c r="H40" i="132"/>
  <c r="G40" i="132"/>
  <c r="F40" i="132"/>
  <c r="H39" i="132"/>
  <c r="G39" i="132"/>
  <c r="F39" i="132"/>
  <c r="H38" i="132"/>
  <c r="G38" i="132"/>
  <c r="F38" i="132"/>
  <c r="H37" i="132"/>
  <c r="G37" i="132"/>
  <c r="F37" i="132"/>
  <c r="H34" i="132"/>
  <c r="G34" i="132"/>
  <c r="F34" i="132"/>
  <c r="H31" i="132"/>
  <c r="G31" i="132"/>
  <c r="F31" i="132"/>
  <c r="H30" i="132"/>
  <c r="G30" i="132"/>
  <c r="F30" i="132"/>
  <c r="H27" i="132"/>
  <c r="G27" i="132"/>
  <c r="F27" i="132"/>
  <c r="H24" i="132"/>
  <c r="G24" i="132"/>
  <c r="F24" i="132"/>
  <c r="H21" i="132"/>
  <c r="G21" i="132"/>
  <c r="F21" i="132"/>
  <c r="H20" i="132"/>
  <c r="G20" i="132"/>
  <c r="F20" i="132"/>
  <c r="H19" i="132"/>
  <c r="G19" i="132"/>
  <c r="F19" i="132"/>
  <c r="H16" i="132"/>
  <c r="G16" i="132"/>
  <c r="F16" i="132"/>
  <c r="H15" i="132"/>
  <c r="G15" i="132"/>
  <c r="F15" i="132"/>
  <c r="H14" i="132"/>
  <c r="G14" i="132"/>
  <c r="F14" i="132"/>
  <c r="H13" i="132"/>
  <c r="G13" i="132"/>
  <c r="F13" i="132"/>
  <c r="H12" i="132"/>
  <c r="G12" i="132"/>
  <c r="F12" i="132"/>
  <c r="H11" i="132"/>
  <c r="G11" i="132"/>
  <c r="F11" i="132"/>
  <c r="H10" i="132"/>
  <c r="G10" i="132"/>
  <c r="F10" i="132"/>
  <c r="H9" i="132"/>
  <c r="G9" i="132"/>
  <c r="F9" i="132"/>
  <c r="B84" i="132"/>
  <c r="B54" i="132"/>
  <c r="C54" i="132"/>
  <c r="C84" i="132"/>
  <c r="D54" i="132"/>
  <c r="D84" i="132"/>
  <c r="B29" i="132" l="1"/>
  <c r="C65" i="132"/>
  <c r="D65" i="132"/>
  <c r="C29" i="132"/>
  <c r="B60" i="132"/>
  <c r="B18" i="132"/>
  <c r="B65" i="132"/>
  <c r="B36" i="132"/>
  <c r="C60" i="132"/>
  <c r="D69" i="132"/>
  <c r="D18" i="132"/>
  <c r="B8" i="132"/>
  <c r="D8" i="132"/>
  <c r="C8" i="132"/>
  <c r="D36" i="132"/>
  <c r="C43" i="132"/>
  <c r="B43" i="132"/>
  <c r="D43" i="132"/>
  <c r="C69" i="132"/>
  <c r="D29" i="132"/>
  <c r="D60" i="132"/>
  <c r="C18" i="132"/>
  <c r="C36" i="132"/>
  <c r="B69" i="132"/>
  <c r="C6" i="132" l="1"/>
  <c r="D6" i="132"/>
  <c r="B6" i="132"/>
</calcChain>
</file>

<file path=xl/sharedStrings.xml><?xml version="1.0" encoding="utf-8"?>
<sst xmlns="http://schemas.openxmlformats.org/spreadsheetml/2006/main" count="3883" uniqueCount="108">
  <si>
    <t>Facturación</t>
  </si>
  <si>
    <t>TOTAL</t>
  </si>
  <si>
    <t>CPD's vivos</t>
  </si>
  <si>
    <t>CPD's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</si>
  <si>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</si>
  <si>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</si>
  <si>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</si>
  <si>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</si>
  <si>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</si>
  <si>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</si>
  <si>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</si>
  <si>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</si>
  <si>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</si>
  <si>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</si>
  <si>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 xml:space="preserve">Huesca 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</si>
  <si>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</si>
  <si>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</si>
  <si>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</si>
  <si>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</si>
  <si>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</si>
  <si>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</si>
  <si>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</si>
  <si>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</si>
  <si>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</si>
  <si>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</si>
  <si>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</si>
  <si>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</si>
  <si>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</si>
  <si>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</si>
  <si>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</si>
  <si>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</si>
  <si>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</si>
  <si>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</si>
  <si>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</si>
  <si>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</si>
  <si>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</si>
  <si>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</si>
  <si>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</si>
  <si>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</si>
  <si>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</si>
  <si>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</si>
  <si>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</si>
  <si>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</si>
  <si>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</si>
  <si>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</si>
  <si>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</si>
  <si>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</si>
  <si>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</si>
  <si>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</si>
  <si>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 xml:space="preserve">Castellon 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</si>
  <si>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</si>
  <si>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</si>
  <si>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</si>
  <si>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</si>
  <si>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</si>
  <si>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</si>
  <si>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</si>
  <si>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</si>
  <si>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</si>
  <si>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</si>
  <si>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</si>
  <si>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</si>
  <si>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</si>
  <si>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</si>
  <si>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</si>
  <si>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</si>
  <si>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</si>
  <si>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</si>
  <si>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</si>
  <si>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</si>
  <si>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</si>
  <si>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</si>
  <si>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>CPD's Vivos</t>
  </si>
  <si>
    <t xml:space="preserve">D03: </t>
  </si>
  <si>
    <t>Variación Interanual (%)</t>
  </si>
  <si>
    <t>Datos absolutos (contratación y facturación)</t>
  </si>
  <si>
    <t xml:space="preserve">D03 : </t>
  </si>
  <si>
    <t>MES: ENERO</t>
  </si>
  <si>
    <t>MES: FEBRERO</t>
  </si>
  <si>
    <t>MES: MARZO</t>
  </si>
  <si>
    <t xml:space="preserve"> TRIMESTRAL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</si>
  <si>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</si>
  <si>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</si>
  <si>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</si>
  <si>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</si>
  <si>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</si>
  <si>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</si>
  <si>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</si>
  <si>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</si>
  <si>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</si>
  <si>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>AÑO</t>
  </si>
  <si>
    <t>Mensuales</t>
  </si>
  <si>
    <t>Trimestrales</t>
  </si>
  <si>
    <t>Cuadre series</t>
  </si>
  <si>
    <t>MES: AÑO</t>
  </si>
  <si>
    <t>IVTR22</t>
  </si>
  <si>
    <t>ITR22</t>
  </si>
  <si>
    <t>IIITR22</t>
  </si>
  <si>
    <t>IITR22</t>
  </si>
  <si>
    <t>2023/2022</t>
  </si>
  <si>
    <t>ITR23</t>
  </si>
  <si>
    <t>ITR23/ITR22</t>
  </si>
  <si>
    <t>IVTR23</t>
  </si>
  <si>
    <t>IVTR23/IVTR22</t>
  </si>
  <si>
    <t>IIITR23</t>
  </si>
  <si>
    <t>IIITR23/IIITR22</t>
  </si>
  <si>
    <t>IITR23</t>
  </si>
  <si>
    <t>IITR23/IITR22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</si>
</sst>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\-#,##0\ "/>
    <numFmt numFmtId="165" formatCode="0.0%"/>
    <numFmt numFmtId="166" formatCode="0.0"/>
    <numFmt numFmtId="167" formatCode="0.00000000"/>
  </numFmts>
  <fonts count="23" x14ac:knownFonts="1">
    <font>
      <sz val="11"/>
      <color theme="1"/>
      <name val="Calibri"/>
      <family val="2"/>
      <scheme val="minor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  <font>
      <b/>
      <sz val="10"/>
      <color rgb="FF1A1A1A"/>
      <name val="Arial Unicode MS"/>
      <family val="2"/>
    </font>
    <font>
      <b/>
      <sz val="9"/>
      <color theme="3"/>
      <name val="HelveticaNeue LT 65 Medium"/>
      <family val="1"/>
    </font>
    <font>
      <b/>
      <u/>
      <sz val="9"/>
      <color theme="3"/>
      <name val="HelveticaNeue LT 65 Medium"/>
      <family val="1"/>
    </font>
    <font>
      <sz val="10"/>
      <color theme="3"/>
      <name val="HelveticaNeue LT 65 Medium"/>
      <family val="1"/>
    </font>
    <font>
      <b/>
      <sz val="10"/>
      <color theme="3"/>
      <name val="HelveticaNeue LT 65 Medium"/>
      <family val="1"/>
    </font>
    <font>
      <b/>
      <sz val="8"/>
      <color theme="3"/>
      <name val="HelveticaNeue LT 65 Medium"/>
      <family val="1"/>
    </font>
    <font>
      <b/>
      <sz val="9"/>
      <color theme="1"/>
      <name val="HelveticaNeue LT 65 Medium"/>
      <family val="1"/>
    </font>
    <font>
      <b/>
      <u/>
      <sz val="9"/>
      <color theme="1"/>
      <name val="HelveticaNeue LT 65 Medium"/>
      <family val="1"/>
    </font>
    <font>
      <sz val="10"/>
      <color theme="1"/>
      <name val="HelveticaNeue LT 65 Medium"/>
      <family val="1"/>
    </font>
    <font>
      <b/>
      <sz val="10"/>
      <color theme="1"/>
      <name val="HelveticaNeue LT 65 Medium"/>
      <family val="1"/>
    </font>
    <font>
      <b/>
      <sz val="8"/>
      <color theme="1"/>
      <name val="HelveticaNeue LT 65 Medium"/>
      <family val="1"/>
    </font>
    <font>
      <b/>
      <sz val="10"/>
      <color theme="3"/>
      <name val="Arial Unicode MS"/>
      <family val="2"/>
    </font>
    <font>
      <sz val="8"/>
      <color theme="3"/>
      <name val="HelveticaNeue LT 65 Medium"/>
      <family val="1"/>
    </font>
    <font>
      <sz val="10"/>
      <color theme="1" tint="0.34998626667073579"/>
      <name val="HelveticaNeue LT 65 Medium"/>
      <family val="1"/>
    </font>
    <font>
      <sz val="11"/>
      <color theme="2" tint="-9.9978637043366805E-2"/>
      <name val="Calibri"/>
      <family val="2"/>
      <scheme val="minor"/>
    </font>
    <font>
      <sz val="10"/>
      <color theme="6"/>
      <name val="HelveticaNeue LT 65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6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7" fillId="0" borderId="0" xfId="0" applyFont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0" fontId="10" fillId="3" borderId="6" xfId="0" applyFont="1" applyFill="1" applyBorder="1"/>
    <xf numFmtId="164" fontId="10" fillId="3" borderId="7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2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5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15" fillId="3" borderId="6" xfId="0" applyFont="1" applyFill="1" applyBorder="1"/>
    <xf numFmtId="164" fontId="15" fillId="3" borderId="7" xfId="0" applyNumberFormat="1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5" fillId="3" borderId="9" xfId="0" applyFont="1" applyFill="1" applyBorder="1"/>
    <xf numFmtId="0" fontId="15" fillId="3" borderId="12" xfId="0" applyFont="1" applyFill="1" applyBorder="1"/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4" borderId="8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/>
    <xf numFmtId="0" fontId="15" fillId="3" borderId="16" xfId="0" applyFont="1" applyFill="1" applyBorder="1"/>
    <xf numFmtId="0" fontId="15" fillId="3" borderId="17" xfId="0" applyFont="1" applyFill="1" applyBorder="1"/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/>
    <xf numFmtId="164" fontId="12" fillId="2" borderId="20" xfId="0" applyNumberFormat="1" applyFont="1" applyFill="1" applyBorder="1" applyAlignment="1">
      <alignment horizontal="center" vertical="center"/>
    </xf>
    <xf numFmtId="0" fontId="12" fillId="2" borderId="15" xfId="0" applyFont="1" applyFill="1" applyBorder="1"/>
    <xf numFmtId="164" fontId="12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/>
    <xf numFmtId="0" fontId="10" fillId="3" borderId="5" xfId="0" applyFont="1" applyFill="1" applyBorder="1"/>
    <xf numFmtId="0" fontId="10" fillId="3" borderId="1" xfId="0" applyFont="1" applyFill="1" applyBorder="1"/>
    <xf numFmtId="0" fontId="19" fillId="3" borderId="15" xfId="0" applyFont="1" applyFill="1" applyBorder="1"/>
    <xf numFmtId="0" fontId="19" fillId="3" borderId="17" xfId="0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2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3" fillId="5" borderId="5" xfId="0" applyFont="1" applyFill="1" applyBorder="1"/>
    <xf numFmtId="165" fontId="2" fillId="3" borderId="7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3" fillId="5" borderId="15" xfId="0" applyFont="1" applyFill="1" applyBorder="1"/>
    <xf numFmtId="165" fontId="3" fillId="5" borderId="7" xfId="1" applyNumberFormat="1" applyFont="1" applyFill="1" applyBorder="1" applyAlignment="1">
      <alignment horizontal="center"/>
    </xf>
    <xf numFmtId="164" fontId="15" fillId="3" borderId="21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/>
    </xf>
    <xf numFmtId="165" fontId="2" fillId="3" borderId="22" xfId="1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5" fontId="3" fillId="5" borderId="8" xfId="1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/>
    <xf numFmtId="164" fontId="17" fillId="3" borderId="0" xfId="0" applyNumberFormat="1" applyFont="1" applyFill="1"/>
    <xf numFmtId="164" fontId="10" fillId="6" borderId="7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5" fontId="20" fillId="0" borderId="7" xfId="1" applyNumberFormat="1" applyFont="1" applyFill="1" applyBorder="1" applyAlignment="1">
      <alignment horizontal="center"/>
    </xf>
    <xf numFmtId="165" fontId="20" fillId="0" borderId="8" xfId="1" applyNumberFormat="1" applyFont="1" applyFill="1" applyBorder="1" applyAlignment="1">
      <alignment horizontal="center"/>
    </xf>
    <xf numFmtId="165" fontId="20" fillId="0" borderId="10" xfId="1" applyNumberFormat="1" applyFont="1" applyFill="1" applyBorder="1" applyAlignment="1">
      <alignment horizontal="center"/>
    </xf>
    <xf numFmtId="165" fontId="20" fillId="0" borderId="11" xfId="1" applyNumberFormat="1" applyFont="1" applyFill="1" applyBorder="1" applyAlignment="1">
      <alignment horizontal="center"/>
    </xf>
    <xf numFmtId="165" fontId="20" fillId="0" borderId="13" xfId="1" applyNumberFormat="1" applyFont="1" applyFill="1" applyBorder="1" applyAlignment="1">
      <alignment horizontal="center"/>
    </xf>
    <xf numFmtId="165" fontId="20" fillId="0" borderId="14" xfId="1" applyNumberFormat="1" applyFont="1" applyFill="1" applyBorder="1" applyAlignment="1">
      <alignment horizontal="center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5" fontId="10" fillId="3" borderId="7" xfId="1" applyNumberFormat="1" applyFont="1" applyFill="1" applyBorder="1" applyAlignment="1">
      <alignment horizontal="center"/>
    </xf>
    <xf numFmtId="165" fontId="10" fillId="3" borderId="8" xfId="1" applyNumberFormat="1" applyFont="1" applyFill="1" applyBorder="1" applyAlignment="1">
      <alignment horizontal="center"/>
    </xf>
    <xf numFmtId="165" fontId="10" fillId="3" borderId="10" xfId="1" applyNumberFormat="1" applyFont="1" applyFill="1" applyBorder="1" applyAlignment="1">
      <alignment horizontal="center"/>
    </xf>
    <xf numFmtId="165" fontId="10" fillId="3" borderId="11" xfId="1" applyNumberFormat="1" applyFont="1" applyFill="1" applyBorder="1" applyAlignment="1">
      <alignment horizontal="center"/>
    </xf>
    <xf numFmtId="165" fontId="10" fillId="3" borderId="13" xfId="1" applyNumberFormat="1" applyFont="1" applyFill="1" applyBorder="1" applyAlignment="1">
      <alignment horizontal="center"/>
    </xf>
    <xf numFmtId="165" fontId="10" fillId="3" borderId="14" xfId="1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1" fillId="0" borderId="0" xfId="0" applyFont="1"/>
    <xf numFmtId="165" fontId="2" fillId="3" borderId="0" xfId="1" applyNumberFormat="1" applyFont="1" applyFill="1"/>
    <xf numFmtId="166" fontId="21" fillId="0" borderId="0" xfId="0" applyNumberFormat="1" applyFont="1"/>
    <xf numFmtId="167" fontId="21" fillId="0" borderId="0" xfId="0" applyNumberFormat="1" applyFont="1"/>
    <xf numFmtId="164" fontId="3" fillId="2" borderId="2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2" fillId="3" borderId="0" xfId="1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2"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  <name val="Gill Sans MT"/>
        <scheme val="none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1" defaultTableStyle="TableStyleMedium2" defaultPivotStyle="PivotStyleLight16">
    <tableStyle name="DCDashboardRed" pivot="0" table="0" count="10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CDashboardRe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T92"/>
  <sheetViews>
    <sheetView zoomScaleNormal="100" zoomScaleSheetLayoutView="75" workbookViewId="0">
      <selection activeCell="A2" sqref="A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8" x14ac:dyDescent="0.2">
      <c r="A2" s="25" t="s">
        <v>77</v>
      </c>
      <c r="B2" s="26">
        <v>2023</v>
      </c>
      <c r="C2" s="25"/>
      <c r="D2" s="25"/>
      <c r="F2" s="44" t="str">
        <f>A2</f>
        <v>MES: ENERO</v>
      </c>
      <c r="G2" s="45">
        <v>2022</v>
      </c>
      <c r="K2" s="1" t="str">
        <f>A2</f>
        <v>MES: ENERO</v>
      </c>
      <c r="L2" s="3"/>
      <c r="M2" s="1" t="s">
        <v>99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123"/>
      <c r="C5" s="123"/>
      <c r="D5" s="123"/>
      <c r="F5" s="46"/>
      <c r="G5" s="123"/>
      <c r="H5" s="123"/>
      <c r="I5" s="123"/>
      <c r="K5" s="4"/>
      <c r="L5" s="5"/>
      <c r="M5" s="5"/>
      <c r="N5" s="5"/>
    </row>
    <row r="6" spans="1:18" ht="13.5" thickBot="1" x14ac:dyDescent="0.25">
      <c r="A6" s="84" t="s">
        <v>1</v>
      </c>
      <c r="B6" s="85">
        <v>257073</v>
      </c>
      <c r="C6" s="85">
        <v>293160939.59834582</v>
      </c>
      <c r="D6" s="85">
        <v>187285</v>
      </c>
      <c r="E6" s="20"/>
      <c r="F6" s="50" t="s">
        <v>1</v>
      </c>
      <c r="G6" s="51">
        <v>340797</v>
      </c>
      <c r="H6" s="51">
        <v>341571611.48213553</v>
      </c>
      <c r="I6" s="51">
        <v>240090</v>
      </c>
      <c r="K6" s="98" t="s">
        <v>1</v>
      </c>
      <c r="L6" s="99">
        <v>-0.24567117668289329</v>
      </c>
      <c r="M6" s="99">
        <v>-0.14172920189042593</v>
      </c>
      <c r="N6" s="99">
        <v>-0.21993835644966475</v>
      </c>
      <c r="O6" s="6"/>
      <c r="P6" s="6"/>
      <c r="Q6" s="6"/>
      <c r="R6" s="6"/>
    </row>
    <row r="7" spans="1:18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8" ht="13.5" thickBot="1" x14ac:dyDescent="0.25">
      <c r="A8" s="86" t="s">
        <v>4</v>
      </c>
      <c r="B8" s="87">
        <v>27436</v>
      </c>
      <c r="C8" s="87">
        <v>25447253.115579177</v>
      </c>
      <c r="D8" s="87">
        <v>18801</v>
      </c>
      <c r="E8" s="20"/>
      <c r="F8" s="54" t="s">
        <v>4</v>
      </c>
      <c r="G8" s="51">
        <v>38682</v>
      </c>
      <c r="H8" s="51">
        <v>31994791.659464359</v>
      </c>
      <c r="I8" s="55">
        <v>27831</v>
      </c>
      <c r="K8" s="101" t="s">
        <v>4</v>
      </c>
      <c r="L8" s="99">
        <v>-0.29072953828654158</v>
      </c>
      <c r="M8" s="99">
        <v>-0.20464388746686402</v>
      </c>
      <c r="N8" s="99">
        <v>-0.32445833782472777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2674</v>
      </c>
      <c r="C9" s="30">
        <v>2517259.7204854288</v>
      </c>
      <c r="D9" s="31">
        <v>1176</v>
      </c>
      <c r="E9" s="21"/>
      <c r="F9" s="56" t="s">
        <v>5</v>
      </c>
      <c r="G9" s="57">
        <v>3647</v>
      </c>
      <c r="H9" s="57">
        <v>3320357.2424558126</v>
      </c>
      <c r="I9" s="58">
        <v>1747</v>
      </c>
      <c r="K9" s="7" t="s">
        <v>5</v>
      </c>
      <c r="L9" s="102">
        <v>-0.26679462571976964</v>
      </c>
      <c r="M9" s="102">
        <v>-0.24187081790524279</v>
      </c>
      <c r="N9" s="102">
        <v>-0.32684602175157418</v>
      </c>
    </row>
    <row r="10" spans="1:18" ht="13.5" thickBot="1" x14ac:dyDescent="0.25">
      <c r="A10" s="32" t="s">
        <v>6</v>
      </c>
      <c r="B10" s="30">
        <v>7143</v>
      </c>
      <c r="C10" s="30">
        <v>4503421.6801112704</v>
      </c>
      <c r="D10" s="31">
        <v>6180</v>
      </c>
      <c r="E10" s="20"/>
      <c r="F10" s="59" t="s">
        <v>6</v>
      </c>
      <c r="G10" s="79">
        <v>8530</v>
      </c>
      <c r="H10" s="79">
        <v>5248478.2643571645</v>
      </c>
      <c r="I10" s="80">
        <v>7234</v>
      </c>
      <c r="K10" s="8" t="s">
        <v>6</v>
      </c>
      <c r="L10" s="113">
        <v>-0.16260257913247367</v>
      </c>
      <c r="M10" s="113">
        <v>-0.14195668662774752</v>
      </c>
      <c r="N10" s="115">
        <v>-0.14570085706386504</v>
      </c>
    </row>
    <row r="11" spans="1:18" ht="13.5" thickBot="1" x14ac:dyDescent="0.25">
      <c r="A11" s="32" t="s">
        <v>7</v>
      </c>
      <c r="B11" s="30">
        <v>1069</v>
      </c>
      <c r="C11" s="30">
        <v>1124154.5518884459</v>
      </c>
      <c r="D11" s="31">
        <v>666</v>
      </c>
      <c r="E11" s="20"/>
      <c r="F11" s="59" t="s">
        <v>7</v>
      </c>
      <c r="G11" s="79">
        <v>1917</v>
      </c>
      <c r="H11" s="79">
        <v>1774957.1157829671</v>
      </c>
      <c r="I11" s="80">
        <v>1360</v>
      </c>
      <c r="K11" s="8" t="s">
        <v>7</v>
      </c>
      <c r="L11" s="113">
        <v>-0.44235785080855505</v>
      </c>
      <c r="M11" s="113">
        <v>-0.3666581902782704</v>
      </c>
      <c r="N11" s="115">
        <v>-0.51029411764705879</v>
      </c>
    </row>
    <row r="12" spans="1:18" ht="13.5" thickBot="1" x14ac:dyDescent="0.25">
      <c r="A12" s="32" t="s">
        <v>8</v>
      </c>
      <c r="B12" s="30">
        <v>1157</v>
      </c>
      <c r="C12" s="30">
        <v>1123703.9348609976</v>
      </c>
      <c r="D12" s="31">
        <v>894</v>
      </c>
      <c r="E12" s="20"/>
      <c r="F12" s="59" t="s">
        <v>8</v>
      </c>
      <c r="G12" s="79">
        <v>2167</v>
      </c>
      <c r="H12" s="79">
        <v>1904082.0070513778</v>
      </c>
      <c r="I12" s="80">
        <v>1615</v>
      </c>
      <c r="K12" s="8" t="s">
        <v>8</v>
      </c>
      <c r="L12" s="113">
        <v>-0.46608214120904479</v>
      </c>
      <c r="M12" s="113">
        <v>-0.40984478047710649</v>
      </c>
      <c r="N12" s="115">
        <v>-0.44643962848297214</v>
      </c>
    </row>
    <row r="13" spans="1:18" ht="13.5" thickBot="1" x14ac:dyDescent="0.25">
      <c r="A13" s="32" t="s">
        <v>9</v>
      </c>
      <c r="B13" s="30">
        <v>1907</v>
      </c>
      <c r="C13" s="30">
        <v>1721595.1178108333</v>
      </c>
      <c r="D13" s="31">
        <v>1357</v>
      </c>
      <c r="E13" s="20"/>
      <c r="F13" s="59" t="s">
        <v>9</v>
      </c>
      <c r="G13" s="79">
        <v>2897</v>
      </c>
      <c r="H13" s="79">
        <v>1678428.5783551927</v>
      </c>
      <c r="I13" s="80">
        <v>2328</v>
      </c>
      <c r="K13" s="8" t="s">
        <v>9</v>
      </c>
      <c r="L13" s="113">
        <v>-0.34173282706247843</v>
      </c>
      <c r="M13" s="113">
        <v>2.5718424967443365E-2</v>
      </c>
      <c r="N13" s="115">
        <v>-0.41709621993127144</v>
      </c>
    </row>
    <row r="14" spans="1:18" ht="13.5" thickBot="1" x14ac:dyDescent="0.25">
      <c r="A14" s="32" t="s">
        <v>10</v>
      </c>
      <c r="B14" s="30">
        <v>642</v>
      </c>
      <c r="C14" s="30">
        <v>1012831.9218350152</v>
      </c>
      <c r="D14" s="31">
        <v>356</v>
      </c>
      <c r="E14" s="20"/>
      <c r="F14" s="59" t="s">
        <v>10</v>
      </c>
      <c r="G14" s="79">
        <v>1091</v>
      </c>
      <c r="H14" s="79">
        <v>1300081.318956634</v>
      </c>
      <c r="I14" s="80">
        <v>765</v>
      </c>
      <c r="K14" s="8" t="s">
        <v>10</v>
      </c>
      <c r="L14" s="113">
        <v>-0.41154903758020167</v>
      </c>
      <c r="M14" s="113">
        <v>-0.22094725378574598</v>
      </c>
      <c r="N14" s="115">
        <v>-0.53464052287581698</v>
      </c>
    </row>
    <row r="15" spans="1:18" ht="13.5" thickBot="1" x14ac:dyDescent="0.25">
      <c r="A15" s="32" t="s">
        <v>11</v>
      </c>
      <c r="B15" s="30">
        <v>4431</v>
      </c>
      <c r="C15" s="30">
        <v>4518247.9931096043</v>
      </c>
      <c r="D15" s="31">
        <v>3068</v>
      </c>
      <c r="E15" s="20"/>
      <c r="F15" s="59" t="s">
        <v>11</v>
      </c>
      <c r="G15" s="79">
        <v>6577</v>
      </c>
      <c r="H15" s="79">
        <v>4999855.206299955</v>
      </c>
      <c r="I15" s="80">
        <v>5122</v>
      </c>
      <c r="K15" s="8" t="s">
        <v>11</v>
      </c>
      <c r="L15" s="113">
        <v>-0.32628858142010031</v>
      </c>
      <c r="M15" s="113">
        <v>-9.6324232066463122E-2</v>
      </c>
      <c r="N15" s="115">
        <v>-0.40101522842639592</v>
      </c>
    </row>
    <row r="16" spans="1:18" ht="13.5" thickBot="1" x14ac:dyDescent="0.25">
      <c r="A16" s="33" t="s">
        <v>12</v>
      </c>
      <c r="B16" s="34">
        <v>8413</v>
      </c>
      <c r="C16" s="34">
        <v>8926038.1954775825</v>
      </c>
      <c r="D16" s="35">
        <v>5104</v>
      </c>
      <c r="E16" s="20"/>
      <c r="F16" s="60" t="s">
        <v>12</v>
      </c>
      <c r="G16" s="109">
        <v>11856</v>
      </c>
      <c r="H16" s="109">
        <v>11768551.926205253</v>
      </c>
      <c r="I16" s="110">
        <v>7660</v>
      </c>
      <c r="K16" s="9" t="s">
        <v>12</v>
      </c>
      <c r="L16" s="116">
        <v>-0.2904014844804319</v>
      </c>
      <c r="M16" s="116">
        <v>-0.24153470610077288</v>
      </c>
      <c r="N16" s="117">
        <v>-0.33368146214099215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12171</v>
      </c>
      <c r="C18" s="89">
        <v>15746627.162036376</v>
      </c>
      <c r="D18" s="89">
        <v>9228</v>
      </c>
      <c r="E18" s="20"/>
      <c r="F18" s="65" t="s">
        <v>13</v>
      </c>
      <c r="G18" s="66">
        <v>16284</v>
      </c>
      <c r="H18" s="66">
        <v>18279728.397960365</v>
      </c>
      <c r="I18" s="67">
        <v>12334</v>
      </c>
      <c r="K18" s="107" t="s">
        <v>13</v>
      </c>
      <c r="L18" s="108">
        <v>-0.25257921886514367</v>
      </c>
      <c r="M18" s="108">
        <v>-0.13857433659717999</v>
      </c>
      <c r="N18" s="120">
        <v>-0.25182422571752883</v>
      </c>
    </row>
    <row r="19" spans="1:18" ht="13.5" thickBot="1" x14ac:dyDescent="0.25">
      <c r="A19" s="38" t="s">
        <v>14</v>
      </c>
      <c r="B19" s="128">
        <v>691</v>
      </c>
      <c r="C19" s="128">
        <v>1375034.8260797679</v>
      </c>
      <c r="D19" s="129">
        <v>386</v>
      </c>
      <c r="E19" s="20"/>
      <c r="F19" s="68" t="s">
        <v>14</v>
      </c>
      <c r="G19" s="132">
        <v>857</v>
      </c>
      <c r="H19" s="132">
        <v>1595200.0949484352</v>
      </c>
      <c r="I19" s="133">
        <v>520</v>
      </c>
      <c r="K19" s="10" t="s">
        <v>14</v>
      </c>
      <c r="L19" s="137">
        <v>-0.19369894982497082</v>
      </c>
      <c r="M19" s="137">
        <v>-0.13801733686317519</v>
      </c>
      <c r="N19" s="139">
        <v>-0.25769230769230766</v>
      </c>
    </row>
    <row r="20" spans="1:18" ht="13.5" thickBot="1" x14ac:dyDescent="0.25">
      <c r="A20" s="39" t="s">
        <v>15</v>
      </c>
      <c r="B20" s="128">
        <v>514</v>
      </c>
      <c r="C20" s="128">
        <v>666312.69004959578</v>
      </c>
      <c r="D20" s="129">
        <v>337</v>
      </c>
      <c r="E20" s="20"/>
      <c r="F20" s="68" t="s">
        <v>15</v>
      </c>
      <c r="G20" s="132">
        <v>740</v>
      </c>
      <c r="H20" s="132">
        <v>697662.77185446071</v>
      </c>
      <c r="I20" s="133">
        <v>617</v>
      </c>
      <c r="K20" s="11" t="s">
        <v>15</v>
      </c>
      <c r="L20" s="137">
        <v>-0.30540540540540539</v>
      </c>
      <c r="M20" s="137">
        <v>-4.493586739841815E-2</v>
      </c>
      <c r="N20" s="139">
        <v>-0.45380875202593196</v>
      </c>
    </row>
    <row r="21" spans="1:18" ht="13.5" thickBot="1" x14ac:dyDescent="0.25">
      <c r="A21" s="40" t="s">
        <v>16</v>
      </c>
      <c r="B21" s="130">
        <v>10966</v>
      </c>
      <c r="C21" s="130">
        <v>13705279.645907013</v>
      </c>
      <c r="D21" s="131">
        <v>8505</v>
      </c>
      <c r="E21" s="20"/>
      <c r="F21" s="69" t="s">
        <v>16</v>
      </c>
      <c r="G21" s="134">
        <v>14687</v>
      </c>
      <c r="H21" s="134">
        <v>15986865.531157468</v>
      </c>
      <c r="I21" s="135">
        <v>11197</v>
      </c>
      <c r="K21" s="12" t="s">
        <v>16</v>
      </c>
      <c r="L21" s="138">
        <v>-0.25335330564444747</v>
      </c>
      <c r="M21" s="138">
        <v>-0.14271627423172961</v>
      </c>
      <c r="N21" s="140">
        <v>-0.24042154148432615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3060</v>
      </c>
      <c r="C23" s="85">
        <v>5006868.2527593244</v>
      </c>
      <c r="D23" s="85">
        <v>1953</v>
      </c>
      <c r="E23" s="20"/>
      <c r="F23" s="54" t="s">
        <v>17</v>
      </c>
      <c r="G23" s="51">
        <v>4508</v>
      </c>
      <c r="H23" s="51">
        <v>6241898.3190869857</v>
      </c>
      <c r="I23" s="55">
        <v>2692</v>
      </c>
      <c r="K23" s="101" t="s">
        <v>17</v>
      </c>
      <c r="L23" s="99">
        <v>-0.32120674356699197</v>
      </c>
      <c r="M23" s="99">
        <v>-0.19786129206095615</v>
      </c>
      <c r="N23" s="99">
        <v>-0.27451708766716199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3060</v>
      </c>
      <c r="C24" s="34">
        <v>5006868.2527593244</v>
      </c>
      <c r="D24" s="35">
        <v>1953</v>
      </c>
      <c r="E24" s="20"/>
      <c r="F24" s="71" t="s">
        <v>18</v>
      </c>
      <c r="G24" s="61">
        <v>4508</v>
      </c>
      <c r="H24" s="61">
        <v>6241898.3190869857</v>
      </c>
      <c r="I24" s="62">
        <v>2692</v>
      </c>
      <c r="K24" s="13" t="s">
        <v>18</v>
      </c>
      <c r="L24" s="104">
        <v>-0.32120674356699197</v>
      </c>
      <c r="M24" s="104">
        <v>-0.19786129206095615</v>
      </c>
      <c r="N24" s="105">
        <v>-0.27451708766716199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1313</v>
      </c>
      <c r="C26" s="85">
        <v>1013744.4415014754</v>
      </c>
      <c r="D26" s="85">
        <v>998</v>
      </c>
      <c r="E26" s="20"/>
      <c r="F26" s="50" t="s">
        <v>19</v>
      </c>
      <c r="G26" s="51">
        <v>1177</v>
      </c>
      <c r="H26" s="51">
        <v>890355.6268864529</v>
      </c>
      <c r="I26" s="55">
        <v>859</v>
      </c>
      <c r="K26" s="98" t="s">
        <v>19</v>
      </c>
      <c r="L26" s="99">
        <v>0.1155480033984706</v>
      </c>
      <c r="M26" s="99">
        <v>0.13858374214639335</v>
      </c>
      <c r="N26" s="99">
        <v>0.16181606519208391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1313</v>
      </c>
      <c r="C27" s="34">
        <v>1013744.4415014754</v>
      </c>
      <c r="D27" s="35">
        <v>998</v>
      </c>
      <c r="E27" s="20"/>
      <c r="F27" s="72" t="s">
        <v>20</v>
      </c>
      <c r="G27" s="61">
        <v>1177</v>
      </c>
      <c r="H27" s="61">
        <v>890355.6268864529</v>
      </c>
      <c r="I27" s="62">
        <v>859</v>
      </c>
      <c r="K27" s="14" t="s">
        <v>20</v>
      </c>
      <c r="L27" s="104">
        <v>0.1155480033984706</v>
      </c>
      <c r="M27" s="104">
        <v>0.13858374214639335</v>
      </c>
      <c r="N27" s="105">
        <v>0.16181606519208391</v>
      </c>
    </row>
    <row r="28" spans="1:18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8" ht="13.5" thickBot="1" x14ac:dyDescent="0.25">
      <c r="A29" s="84" t="s">
        <v>21</v>
      </c>
      <c r="B29" s="85">
        <v>12600</v>
      </c>
      <c r="C29" s="85">
        <v>8024745.5740645807</v>
      </c>
      <c r="D29" s="85">
        <v>9447</v>
      </c>
      <c r="E29" s="20"/>
      <c r="F29" s="50" t="s">
        <v>21</v>
      </c>
      <c r="G29" s="51">
        <v>10496</v>
      </c>
      <c r="H29" s="51">
        <v>6338796.5591410995</v>
      </c>
      <c r="I29" s="55">
        <v>7659</v>
      </c>
      <c r="K29" s="98" t="s">
        <v>21</v>
      </c>
      <c r="L29" s="99">
        <v>0.20045731707317072</v>
      </c>
      <c r="M29" s="99">
        <v>0.26597304380942699</v>
      </c>
      <c r="N29" s="99">
        <v>0.23345084214649425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5571</v>
      </c>
      <c r="C30" s="30">
        <v>3948692.1947168275</v>
      </c>
      <c r="D30" s="31">
        <v>3999</v>
      </c>
      <c r="E30" s="20"/>
      <c r="F30" s="73" t="s">
        <v>22</v>
      </c>
      <c r="G30" s="57">
        <v>5070</v>
      </c>
      <c r="H30" s="57">
        <v>2997753.6461352776</v>
      </c>
      <c r="I30" s="58">
        <v>3619</v>
      </c>
      <c r="K30" s="15" t="s">
        <v>22</v>
      </c>
      <c r="L30" s="102">
        <v>9.8816568047337183E-2</v>
      </c>
      <c r="M30" s="102">
        <v>0.31721704343767732</v>
      </c>
      <c r="N30" s="103">
        <v>0.10500138159712624</v>
      </c>
    </row>
    <row r="31" spans="1:18" ht="13.5" thickBot="1" x14ac:dyDescent="0.25">
      <c r="A31" s="94" t="s">
        <v>23</v>
      </c>
      <c r="B31" s="34">
        <v>7029</v>
      </c>
      <c r="C31" s="34">
        <v>4076053.3793477532</v>
      </c>
      <c r="D31" s="35">
        <v>5448</v>
      </c>
      <c r="E31" s="20"/>
      <c r="F31" s="73" t="s">
        <v>23</v>
      </c>
      <c r="G31" s="74">
        <v>5426</v>
      </c>
      <c r="H31" s="74">
        <v>3341042.9130058223</v>
      </c>
      <c r="I31" s="75">
        <v>4040</v>
      </c>
      <c r="K31" s="16" t="s">
        <v>23</v>
      </c>
      <c r="L31" s="104">
        <v>0.29542941393291566</v>
      </c>
      <c r="M31" s="104">
        <v>0.21999432077951586</v>
      </c>
      <c r="N31" s="105">
        <v>0.3485148514851486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6142</v>
      </c>
      <c r="C33" s="85">
        <v>4634863.3664875599</v>
      </c>
      <c r="D33" s="85">
        <v>5022</v>
      </c>
      <c r="E33" s="20"/>
      <c r="F33" s="54" t="s">
        <v>24</v>
      </c>
      <c r="G33" s="51">
        <v>9223</v>
      </c>
      <c r="H33" s="51">
        <v>8112691.3439891413</v>
      </c>
      <c r="I33" s="55">
        <v>6452</v>
      </c>
      <c r="K33" s="101" t="s">
        <v>24</v>
      </c>
      <c r="L33" s="99">
        <v>-0.3340561639379811</v>
      </c>
      <c r="M33" s="99">
        <v>-0.4286897935638061</v>
      </c>
      <c r="N33" s="99">
        <v>-0.22163670179789208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6142</v>
      </c>
      <c r="C34" s="34">
        <v>4634863.3664875599</v>
      </c>
      <c r="D34" s="35">
        <v>5022</v>
      </c>
      <c r="E34" s="20"/>
      <c r="F34" s="71" t="s">
        <v>25</v>
      </c>
      <c r="G34" s="61">
        <v>9223</v>
      </c>
      <c r="H34" s="61">
        <v>8112691.3439891413</v>
      </c>
      <c r="I34" s="62">
        <v>6452</v>
      </c>
      <c r="K34" s="13" t="s">
        <v>25</v>
      </c>
      <c r="L34" s="104">
        <v>-0.3340561639379811</v>
      </c>
      <c r="M34" s="104">
        <v>-0.4286897935638061</v>
      </c>
      <c r="N34" s="105">
        <v>-0.22163670179789208</v>
      </c>
    </row>
    <row r="35" spans="1:18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8" ht="13.5" thickBot="1" x14ac:dyDescent="0.25">
      <c r="A36" s="84" t="s">
        <v>26</v>
      </c>
      <c r="B36" s="85">
        <v>17227</v>
      </c>
      <c r="C36" s="85">
        <v>21531778.523326464</v>
      </c>
      <c r="D36" s="85">
        <v>12158</v>
      </c>
      <c r="E36" s="20"/>
      <c r="F36" s="50" t="s">
        <v>26</v>
      </c>
      <c r="G36" s="51">
        <v>25261</v>
      </c>
      <c r="H36" s="51">
        <v>24919682.687744256</v>
      </c>
      <c r="I36" s="55">
        <v>16368</v>
      </c>
      <c r="K36" s="98" t="s">
        <v>26</v>
      </c>
      <c r="L36" s="99">
        <v>-0.31803966588812793</v>
      </c>
      <c r="M36" s="99">
        <v>-0.13595294157112192</v>
      </c>
      <c r="N36" s="114">
        <v>-0.25720918866080156</v>
      </c>
    </row>
    <row r="37" spans="1:18" ht="13.5" thickBot="1" x14ac:dyDescent="0.25">
      <c r="A37" s="38" t="s">
        <v>27</v>
      </c>
      <c r="B37" s="34">
        <v>884</v>
      </c>
      <c r="C37" s="34">
        <v>1327771.3406062124</v>
      </c>
      <c r="D37" s="34">
        <v>480</v>
      </c>
      <c r="E37" s="20"/>
      <c r="F37" s="73" t="s">
        <v>27</v>
      </c>
      <c r="G37" s="112">
        <v>1341</v>
      </c>
      <c r="H37" s="112">
        <v>1530567.6755997068</v>
      </c>
      <c r="I37" s="112">
        <v>858</v>
      </c>
      <c r="K37" s="10" t="s">
        <v>27</v>
      </c>
      <c r="L37" s="102">
        <v>-0.34079045488441462</v>
      </c>
      <c r="M37" s="102">
        <v>-0.13249746367081405</v>
      </c>
      <c r="N37" s="103">
        <v>-0.44055944055944052</v>
      </c>
    </row>
    <row r="38" spans="1:18" ht="13.5" thickBot="1" x14ac:dyDescent="0.25">
      <c r="A38" s="39" t="s">
        <v>28</v>
      </c>
      <c r="B38" s="34">
        <v>1922</v>
      </c>
      <c r="C38" s="34">
        <v>2353269.6301255911</v>
      </c>
      <c r="D38" s="34">
        <v>1368</v>
      </c>
      <c r="E38" s="20"/>
      <c r="F38" s="68" t="s">
        <v>28</v>
      </c>
      <c r="G38" s="112">
        <v>1517</v>
      </c>
      <c r="H38" s="112">
        <v>2063390.1504823552</v>
      </c>
      <c r="I38" s="112">
        <v>805</v>
      </c>
      <c r="K38" s="11" t="s">
        <v>28</v>
      </c>
      <c r="L38" s="113">
        <v>0.26697429136453521</v>
      </c>
      <c r="M38" s="113">
        <v>0.14048699397710673</v>
      </c>
      <c r="N38" s="115">
        <v>0.69937888198757769</v>
      </c>
    </row>
    <row r="39" spans="1:18" ht="13.5" thickBot="1" x14ac:dyDescent="0.25">
      <c r="A39" s="39" t="s">
        <v>29</v>
      </c>
      <c r="B39" s="34">
        <v>1383</v>
      </c>
      <c r="C39" s="34">
        <v>1709553.2461714831</v>
      </c>
      <c r="D39" s="34">
        <v>970</v>
      </c>
      <c r="E39" s="20"/>
      <c r="F39" s="68" t="s">
        <v>29</v>
      </c>
      <c r="G39" s="112">
        <v>1720</v>
      </c>
      <c r="H39" s="112">
        <v>1714430.6037713941</v>
      </c>
      <c r="I39" s="112">
        <v>1126</v>
      </c>
      <c r="K39" s="11" t="s">
        <v>29</v>
      </c>
      <c r="L39" s="113">
        <v>-0.19593023255813957</v>
      </c>
      <c r="M39" s="113">
        <v>-2.8448848201740873E-3</v>
      </c>
      <c r="N39" s="115">
        <v>-0.13854351687388988</v>
      </c>
    </row>
    <row r="40" spans="1:18" ht="13.5" thickBot="1" x14ac:dyDescent="0.25">
      <c r="A40" s="39" t="s">
        <v>30</v>
      </c>
      <c r="B40" s="34">
        <v>6776</v>
      </c>
      <c r="C40" s="34">
        <v>10089495.879142832</v>
      </c>
      <c r="D40" s="34">
        <v>4991</v>
      </c>
      <c r="E40" s="20"/>
      <c r="F40" s="68" t="s">
        <v>30</v>
      </c>
      <c r="G40" s="112">
        <v>11187</v>
      </c>
      <c r="H40" s="112">
        <v>10209876.930509709</v>
      </c>
      <c r="I40" s="112">
        <v>8059</v>
      </c>
      <c r="K40" s="11" t="s">
        <v>30</v>
      </c>
      <c r="L40" s="113">
        <v>-0.39429695181907576</v>
      </c>
      <c r="M40" s="113">
        <v>-1.1790646663638826E-2</v>
      </c>
      <c r="N40" s="115">
        <v>-0.38069239359722051</v>
      </c>
    </row>
    <row r="41" spans="1:18" ht="13.5" thickBot="1" x14ac:dyDescent="0.25">
      <c r="A41" s="40" t="s">
        <v>31</v>
      </c>
      <c r="B41" s="34">
        <v>6262</v>
      </c>
      <c r="C41" s="34">
        <v>6051688.4272803441</v>
      </c>
      <c r="D41" s="34">
        <v>4349</v>
      </c>
      <c r="E41" s="20"/>
      <c r="F41" s="69" t="s">
        <v>31</v>
      </c>
      <c r="G41" s="112">
        <v>9496</v>
      </c>
      <c r="H41" s="112">
        <v>9401417.3273810912</v>
      </c>
      <c r="I41" s="112">
        <v>5520</v>
      </c>
      <c r="K41" s="12" t="s">
        <v>31</v>
      </c>
      <c r="L41" s="118">
        <v>-0.34056444818871101</v>
      </c>
      <c r="M41" s="118">
        <v>-0.35630041550701652</v>
      </c>
      <c r="N41" s="119">
        <v>-0.21213768115942033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15636</v>
      </c>
      <c r="C43" s="85">
        <v>18316912.309463326</v>
      </c>
      <c r="D43" s="85">
        <v>12722</v>
      </c>
      <c r="E43" s="20"/>
      <c r="F43" s="50" t="s">
        <v>32</v>
      </c>
      <c r="G43" s="51">
        <v>17954</v>
      </c>
      <c r="H43" s="51">
        <v>17280448.704219904</v>
      </c>
      <c r="I43" s="55">
        <v>14108</v>
      </c>
      <c r="K43" s="98" t="s">
        <v>32</v>
      </c>
      <c r="L43" s="99">
        <v>-0.12910771972819424</v>
      </c>
      <c r="M43" s="99">
        <v>5.9978975256025358E-2</v>
      </c>
      <c r="N43" s="99">
        <v>-9.8242132123617765E-2</v>
      </c>
    </row>
    <row r="44" spans="1:18" ht="13.5" thickBot="1" x14ac:dyDescent="0.25">
      <c r="A44" s="38" t="s">
        <v>33</v>
      </c>
      <c r="B44" s="128">
        <v>604</v>
      </c>
      <c r="C44" s="128">
        <v>547477.31810937996</v>
      </c>
      <c r="D44" s="129">
        <v>501</v>
      </c>
      <c r="E44" s="20"/>
      <c r="F44" s="76" t="s">
        <v>33</v>
      </c>
      <c r="G44" s="148">
        <v>590</v>
      </c>
      <c r="H44" s="148">
        <v>374782.65496386524</v>
      </c>
      <c r="I44" s="149">
        <v>529</v>
      </c>
      <c r="K44" s="10" t="s">
        <v>33</v>
      </c>
      <c r="L44" s="142">
        <v>2.3728813559322104E-2</v>
      </c>
      <c r="M44" s="142">
        <v>0.46078616728451616</v>
      </c>
      <c r="N44" s="143">
        <v>-5.2930056710774998E-2</v>
      </c>
    </row>
    <row r="45" spans="1:18" ht="13.5" thickBot="1" x14ac:dyDescent="0.25">
      <c r="A45" s="39" t="s">
        <v>34</v>
      </c>
      <c r="B45" s="128">
        <v>2017</v>
      </c>
      <c r="C45" s="128">
        <v>3032703.6127237831</v>
      </c>
      <c r="D45" s="129">
        <v>1639</v>
      </c>
      <c r="E45" s="20"/>
      <c r="F45" s="77" t="s">
        <v>34</v>
      </c>
      <c r="G45" s="148">
        <v>2614</v>
      </c>
      <c r="H45" s="148">
        <v>3147013.2087822389</v>
      </c>
      <c r="I45" s="149">
        <v>1949</v>
      </c>
      <c r="K45" s="11" t="s">
        <v>34</v>
      </c>
      <c r="L45" s="144">
        <v>-0.22838561591430762</v>
      </c>
      <c r="M45" s="144">
        <v>-3.6323201866282795E-2</v>
      </c>
      <c r="N45" s="145">
        <v>-0.15905592611595687</v>
      </c>
    </row>
    <row r="46" spans="1:18" ht="13.5" thickBot="1" x14ac:dyDescent="0.25">
      <c r="A46" s="39" t="s">
        <v>35</v>
      </c>
      <c r="B46" s="128">
        <v>1175</v>
      </c>
      <c r="C46" s="128">
        <v>1221976.7209596802</v>
      </c>
      <c r="D46" s="129">
        <v>733</v>
      </c>
      <c r="E46" s="20"/>
      <c r="F46" s="77" t="s">
        <v>35</v>
      </c>
      <c r="G46" s="148">
        <v>1466</v>
      </c>
      <c r="H46" s="148">
        <v>1317315.1297265803</v>
      </c>
      <c r="I46" s="149">
        <v>1067</v>
      </c>
      <c r="K46" s="11" t="s">
        <v>35</v>
      </c>
      <c r="L46" s="144">
        <v>-0.19849931787175989</v>
      </c>
      <c r="M46" s="144">
        <v>-7.2373273953581951E-2</v>
      </c>
      <c r="N46" s="145">
        <v>-0.31302717900656041</v>
      </c>
    </row>
    <row r="47" spans="1:18" ht="13.5" thickBot="1" x14ac:dyDescent="0.25">
      <c r="A47" s="39" t="s">
        <v>36</v>
      </c>
      <c r="B47" s="128">
        <v>4325</v>
      </c>
      <c r="C47" s="128">
        <v>5243292.0466148499</v>
      </c>
      <c r="D47" s="129">
        <v>3965</v>
      </c>
      <c r="E47" s="20"/>
      <c r="F47" s="77" t="s">
        <v>36</v>
      </c>
      <c r="G47" s="148">
        <v>4018</v>
      </c>
      <c r="H47" s="148">
        <v>3781489.6296910904</v>
      </c>
      <c r="I47" s="149">
        <v>3287</v>
      </c>
      <c r="K47" s="11" t="s">
        <v>36</v>
      </c>
      <c r="L47" s="144">
        <v>7.6406172224987579E-2</v>
      </c>
      <c r="M47" s="144">
        <v>0.38656787670291037</v>
      </c>
      <c r="N47" s="145">
        <v>0.20626711286887733</v>
      </c>
    </row>
    <row r="48" spans="1:18" ht="13.5" thickBot="1" x14ac:dyDescent="0.25">
      <c r="A48" s="39" t="s">
        <v>37</v>
      </c>
      <c r="B48" s="128">
        <v>1043</v>
      </c>
      <c r="C48" s="128">
        <v>1419766.8904523787</v>
      </c>
      <c r="D48" s="129">
        <v>613</v>
      </c>
      <c r="E48" s="20"/>
      <c r="F48" s="77" t="s">
        <v>37</v>
      </c>
      <c r="G48" s="148">
        <v>1277</v>
      </c>
      <c r="H48" s="148">
        <v>1491249.322073458</v>
      </c>
      <c r="I48" s="149">
        <v>713</v>
      </c>
      <c r="K48" s="11" t="s">
        <v>37</v>
      </c>
      <c r="L48" s="144">
        <v>-0.18324197337509784</v>
      </c>
      <c r="M48" s="144">
        <v>-4.793459454632909E-2</v>
      </c>
      <c r="N48" s="145">
        <v>-0.14025245441795231</v>
      </c>
    </row>
    <row r="49" spans="1:20" ht="13.5" thickBot="1" x14ac:dyDescent="0.25">
      <c r="A49" s="39" t="s">
        <v>38</v>
      </c>
      <c r="B49" s="128">
        <v>1768</v>
      </c>
      <c r="C49" s="128">
        <v>1808756.8923634088</v>
      </c>
      <c r="D49" s="129">
        <v>1469</v>
      </c>
      <c r="E49" s="20"/>
      <c r="F49" s="77" t="s">
        <v>38</v>
      </c>
      <c r="G49" s="148">
        <v>1710</v>
      </c>
      <c r="H49" s="148">
        <v>1609381.9111590034</v>
      </c>
      <c r="I49" s="149">
        <v>1510</v>
      </c>
      <c r="K49" s="11" t="s">
        <v>38</v>
      </c>
      <c r="L49" s="144">
        <v>3.3918128654970792E-2</v>
      </c>
      <c r="M49" s="144">
        <v>0.1238829514747215</v>
      </c>
      <c r="N49" s="145">
        <v>-2.7152317880794752E-2</v>
      </c>
    </row>
    <row r="50" spans="1:20" ht="13.5" thickBot="1" x14ac:dyDescent="0.25">
      <c r="A50" s="39" t="s">
        <v>39</v>
      </c>
      <c r="B50" s="128">
        <v>447</v>
      </c>
      <c r="C50" s="128">
        <v>729044.7734544737</v>
      </c>
      <c r="D50" s="129">
        <v>281</v>
      </c>
      <c r="E50" s="20"/>
      <c r="F50" s="77" t="s">
        <v>39</v>
      </c>
      <c r="G50" s="148">
        <v>661</v>
      </c>
      <c r="H50" s="148">
        <v>881479.66079046682</v>
      </c>
      <c r="I50" s="149">
        <v>505</v>
      </c>
      <c r="K50" s="11" t="s">
        <v>39</v>
      </c>
      <c r="L50" s="144">
        <v>-0.32375189107413016</v>
      </c>
      <c r="M50" s="144">
        <v>-0.17293069155934593</v>
      </c>
      <c r="N50" s="145">
        <v>-0.44356435643564351</v>
      </c>
    </row>
    <row r="51" spans="1:20" ht="13.5" thickBot="1" x14ac:dyDescent="0.25">
      <c r="A51" s="39" t="s">
        <v>40</v>
      </c>
      <c r="B51" s="128">
        <v>3397</v>
      </c>
      <c r="C51" s="128">
        <v>3355860.6288337791</v>
      </c>
      <c r="D51" s="129">
        <v>2795</v>
      </c>
      <c r="E51" s="20"/>
      <c r="F51" s="77" t="s">
        <v>40</v>
      </c>
      <c r="G51" s="148">
        <v>4508</v>
      </c>
      <c r="H51" s="148">
        <v>3844591.3160444358</v>
      </c>
      <c r="I51" s="149">
        <v>3647</v>
      </c>
      <c r="K51" s="11" t="s">
        <v>40</v>
      </c>
      <c r="L51" s="144">
        <v>-0.2464507542147294</v>
      </c>
      <c r="M51" s="144">
        <v>-0.12712162282920991</v>
      </c>
      <c r="N51" s="145">
        <v>-0.23361667123663288</v>
      </c>
    </row>
    <row r="52" spans="1:20" ht="13.5" thickBot="1" x14ac:dyDescent="0.25">
      <c r="A52" s="40" t="s">
        <v>41</v>
      </c>
      <c r="B52" s="130">
        <v>860</v>
      </c>
      <c r="C52" s="130">
        <v>958033.42595159332</v>
      </c>
      <c r="D52" s="131">
        <v>726</v>
      </c>
      <c r="E52" s="20"/>
      <c r="F52" s="78" t="s">
        <v>41</v>
      </c>
      <c r="G52" s="150">
        <v>1110</v>
      </c>
      <c r="H52" s="150">
        <v>833145.87098876236</v>
      </c>
      <c r="I52" s="151">
        <v>901</v>
      </c>
      <c r="K52" s="12" t="s">
        <v>41</v>
      </c>
      <c r="L52" s="146">
        <v>-0.22522522522522526</v>
      </c>
      <c r="M52" s="146">
        <v>0.14989878640893539</v>
      </c>
      <c r="N52" s="147">
        <v>-0.1942286348501665</v>
      </c>
    </row>
    <row r="53" spans="1:20" ht="13.5" thickBot="1" x14ac:dyDescent="0.25">
      <c r="B53" s="111"/>
      <c r="C53" s="111"/>
      <c r="D53" s="111"/>
      <c r="E53" s="20"/>
      <c r="F53" s="63"/>
      <c r="G53" s="141"/>
      <c r="H53" s="141"/>
      <c r="I53" s="141"/>
      <c r="L53" s="100"/>
      <c r="M53" s="100"/>
      <c r="N53" s="100"/>
    </row>
    <row r="54" spans="1:20" ht="13.5" thickBot="1" x14ac:dyDescent="0.25">
      <c r="A54" s="84" t="s">
        <v>42</v>
      </c>
      <c r="B54" s="85">
        <v>47911</v>
      </c>
      <c r="C54" s="85">
        <v>64251258.335991353</v>
      </c>
      <c r="D54" s="85">
        <v>34052</v>
      </c>
      <c r="E54" s="20"/>
      <c r="F54" s="50" t="s">
        <v>42</v>
      </c>
      <c r="G54" s="51">
        <v>57965</v>
      </c>
      <c r="H54" s="51">
        <v>74367125.124189168</v>
      </c>
      <c r="I54" s="55">
        <v>38290</v>
      </c>
      <c r="K54" s="98" t="s">
        <v>42</v>
      </c>
      <c r="L54" s="99">
        <v>-0.1734494953851462</v>
      </c>
      <c r="M54" s="99">
        <v>-0.13602605682692259</v>
      </c>
      <c r="N54" s="99">
        <v>-0.11068164011491255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38116</v>
      </c>
      <c r="C55" s="30">
        <v>51410503.87525443</v>
      </c>
      <c r="D55" s="31">
        <v>27009</v>
      </c>
      <c r="E55" s="20"/>
      <c r="F55" s="73" t="s">
        <v>43</v>
      </c>
      <c r="G55" s="57">
        <v>44326</v>
      </c>
      <c r="H55" s="57">
        <v>54327870.9980634</v>
      </c>
      <c r="I55" s="58">
        <v>29345</v>
      </c>
      <c r="K55" s="10" t="s">
        <v>43</v>
      </c>
      <c r="L55" s="102">
        <v>-0.14009836213508997</v>
      </c>
      <c r="M55" s="102">
        <v>-5.3699272016622279E-2</v>
      </c>
      <c r="N55" s="103">
        <v>-7.960470267507247E-2</v>
      </c>
      <c r="R55" s="6"/>
      <c r="S55" s="6"/>
      <c r="T55" s="6"/>
    </row>
    <row r="56" spans="1:20" ht="13.5" thickBot="1" x14ac:dyDescent="0.25">
      <c r="A56" s="39" t="s">
        <v>44</v>
      </c>
      <c r="B56" s="30">
        <v>2279</v>
      </c>
      <c r="C56" s="30">
        <v>2906727.7722526025</v>
      </c>
      <c r="D56" s="31">
        <v>1762</v>
      </c>
      <c r="E56" s="20"/>
      <c r="F56" s="68" t="s">
        <v>44</v>
      </c>
      <c r="G56" s="79">
        <v>3333</v>
      </c>
      <c r="H56" s="79">
        <v>4407005.3701442759</v>
      </c>
      <c r="I56" s="80">
        <v>2360</v>
      </c>
      <c r="K56" s="11" t="s">
        <v>44</v>
      </c>
      <c r="L56" s="102">
        <v>-0.31623162316231623</v>
      </c>
      <c r="M56" s="102">
        <v>-0.34043017239222417</v>
      </c>
      <c r="N56" s="103">
        <v>-0.25338983050847452</v>
      </c>
      <c r="R56" s="6"/>
      <c r="S56" s="6"/>
      <c r="T56" s="6"/>
    </row>
    <row r="57" spans="1:20" ht="13.5" thickBot="1" x14ac:dyDescent="0.25">
      <c r="A57" s="39" t="s">
        <v>45</v>
      </c>
      <c r="B57" s="30">
        <v>1755</v>
      </c>
      <c r="C57" s="30">
        <v>2308271.3800252327</v>
      </c>
      <c r="D57" s="31">
        <v>1059</v>
      </c>
      <c r="E57" s="20"/>
      <c r="F57" s="68" t="s">
        <v>45</v>
      </c>
      <c r="G57" s="79">
        <v>2290</v>
      </c>
      <c r="H57" s="79">
        <v>6688086.5795870423</v>
      </c>
      <c r="I57" s="80">
        <v>1298</v>
      </c>
      <c r="K57" s="11" t="s">
        <v>45</v>
      </c>
      <c r="L57" s="102">
        <v>-0.23362445414847166</v>
      </c>
      <c r="M57" s="102">
        <v>-0.65486819697125431</v>
      </c>
      <c r="N57" s="103">
        <v>-0.18412942989214176</v>
      </c>
      <c r="R57" s="6"/>
      <c r="S57" s="6"/>
      <c r="T57" s="6"/>
    </row>
    <row r="58" spans="1:20" ht="13.5" thickBot="1" x14ac:dyDescent="0.25">
      <c r="A58" s="40" t="s">
        <v>46</v>
      </c>
      <c r="B58" s="34">
        <v>5761</v>
      </c>
      <c r="C58" s="34">
        <v>7625755.3084590845</v>
      </c>
      <c r="D58" s="35">
        <v>4222</v>
      </c>
      <c r="E58" s="20"/>
      <c r="F58" s="69" t="s">
        <v>46</v>
      </c>
      <c r="G58" s="74">
        <v>8016</v>
      </c>
      <c r="H58" s="74">
        <v>8944162.1763944458</v>
      </c>
      <c r="I58" s="75">
        <v>5287</v>
      </c>
      <c r="K58" s="12" t="s">
        <v>46</v>
      </c>
      <c r="L58" s="104">
        <v>-0.28131237524950103</v>
      </c>
      <c r="M58" s="104">
        <v>-0.14740417737671607</v>
      </c>
      <c r="N58" s="105">
        <v>-0.20143748817855112</v>
      </c>
    </row>
    <row r="59" spans="1:20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20" ht="13.5" thickBot="1" x14ac:dyDescent="0.25">
      <c r="A60" s="84" t="s">
        <v>47</v>
      </c>
      <c r="B60" s="85">
        <v>22803</v>
      </c>
      <c r="C60" s="85">
        <v>22313844.601812094</v>
      </c>
      <c r="D60" s="85">
        <v>17090</v>
      </c>
      <c r="E60" s="20"/>
      <c r="F60" s="50" t="s">
        <v>47</v>
      </c>
      <c r="G60" s="51">
        <v>40632</v>
      </c>
      <c r="H60" s="51">
        <v>31732999.549143441</v>
      </c>
      <c r="I60" s="55">
        <v>32138</v>
      </c>
      <c r="K60" s="98" t="s">
        <v>47</v>
      </c>
      <c r="L60" s="99">
        <v>-0.43879208505611345</v>
      </c>
      <c r="M60" s="99">
        <v>-0.29682523181410359</v>
      </c>
      <c r="N60" s="99">
        <v>-0.46823075486962473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4205</v>
      </c>
      <c r="C61" s="30">
        <v>3690198.9086707071</v>
      </c>
      <c r="D61" s="31">
        <v>3172</v>
      </c>
      <c r="E61" s="20"/>
      <c r="F61" s="73" t="s">
        <v>48</v>
      </c>
      <c r="G61" s="57">
        <v>5223</v>
      </c>
      <c r="H61" s="57">
        <v>4331789.9436343303</v>
      </c>
      <c r="I61" s="58">
        <v>3764</v>
      </c>
      <c r="K61" s="10" t="s">
        <v>48</v>
      </c>
      <c r="L61" s="102">
        <v>-0.19490714148956534</v>
      </c>
      <c r="M61" s="102">
        <v>-0.14811222227117837</v>
      </c>
      <c r="N61" s="103">
        <v>-0.15727948990435703</v>
      </c>
    </row>
    <row r="62" spans="1:20" ht="13.5" thickBot="1" x14ac:dyDescent="0.25">
      <c r="A62" s="39" t="s">
        <v>49</v>
      </c>
      <c r="B62" s="30">
        <v>2220</v>
      </c>
      <c r="C62" s="30">
        <v>2582760.1683815271</v>
      </c>
      <c r="D62" s="31">
        <v>1135</v>
      </c>
      <c r="E62" s="20"/>
      <c r="F62" s="68" t="s">
        <v>49</v>
      </c>
      <c r="G62" s="79">
        <v>4297</v>
      </c>
      <c r="H62" s="79">
        <v>4841315.9315827228</v>
      </c>
      <c r="I62" s="80">
        <v>2156</v>
      </c>
      <c r="K62" s="11" t="s">
        <v>49</v>
      </c>
      <c r="L62" s="102">
        <v>-0.48336048405864551</v>
      </c>
      <c r="M62" s="102">
        <v>-0.46651691298791753</v>
      </c>
      <c r="N62" s="103">
        <v>-0.47356215213358066</v>
      </c>
    </row>
    <row r="63" spans="1:20" ht="13.5" thickBot="1" x14ac:dyDescent="0.25">
      <c r="A63" s="40" t="s">
        <v>50</v>
      </c>
      <c r="B63" s="34">
        <v>16378</v>
      </c>
      <c r="C63" s="34">
        <v>16040885.524759863</v>
      </c>
      <c r="D63" s="35">
        <v>12783</v>
      </c>
      <c r="E63" s="20"/>
      <c r="F63" s="69" t="s">
        <v>50</v>
      </c>
      <c r="G63" s="74">
        <v>31112</v>
      </c>
      <c r="H63" s="74">
        <v>22559893.673926387</v>
      </c>
      <c r="I63" s="75">
        <v>26218</v>
      </c>
      <c r="K63" s="12" t="s">
        <v>50</v>
      </c>
      <c r="L63" s="104">
        <v>-0.47357932630496269</v>
      </c>
      <c r="M63" s="104">
        <v>-0.28896448907916938</v>
      </c>
      <c r="N63" s="105">
        <v>-0.5124342055076665</v>
      </c>
    </row>
    <row r="64" spans="1:20" ht="13.5" thickBot="1" x14ac:dyDescent="0.25">
      <c r="B64" s="111"/>
      <c r="C64" s="111"/>
      <c r="D64" s="111"/>
      <c r="E64" s="20"/>
      <c r="F64" s="63"/>
      <c r="G64" s="111"/>
      <c r="H64" s="111"/>
      <c r="I64" s="111"/>
      <c r="L64" s="100"/>
      <c r="M64" s="100"/>
      <c r="N64" s="100"/>
    </row>
    <row r="65" spans="1:18" ht="13.5" thickBot="1" x14ac:dyDescent="0.25">
      <c r="A65" s="84" t="s">
        <v>51</v>
      </c>
      <c r="B65" s="85">
        <v>2103</v>
      </c>
      <c r="C65" s="85">
        <v>2877148.6248580734</v>
      </c>
      <c r="D65" s="85">
        <v>776</v>
      </c>
      <c r="E65" s="20"/>
      <c r="F65" s="50" t="s">
        <v>51</v>
      </c>
      <c r="G65" s="51">
        <v>2909</v>
      </c>
      <c r="H65" s="51">
        <v>3460957.6725984318</v>
      </c>
      <c r="I65" s="55">
        <v>1578</v>
      </c>
      <c r="K65" s="98" t="s">
        <v>51</v>
      </c>
      <c r="L65" s="99">
        <v>-0.27707115847370234</v>
      </c>
      <c r="M65" s="99">
        <v>-0.16868424955398076</v>
      </c>
      <c r="N65" s="99">
        <v>-0.50823827629911278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1706</v>
      </c>
      <c r="C66" s="30">
        <v>2326197.5369397802</v>
      </c>
      <c r="D66" s="31">
        <v>497</v>
      </c>
      <c r="E66" s="20"/>
      <c r="F66" s="73" t="s">
        <v>52</v>
      </c>
      <c r="G66" s="57">
        <v>2178</v>
      </c>
      <c r="H66" s="57">
        <v>2576678.7310574222</v>
      </c>
      <c r="I66" s="58">
        <v>954</v>
      </c>
      <c r="K66" s="10" t="s">
        <v>52</v>
      </c>
      <c r="L66" s="102">
        <v>-0.21671258034894403</v>
      </c>
      <c r="M66" s="102">
        <v>-9.7210875030139698E-2</v>
      </c>
      <c r="N66" s="103">
        <v>-0.47903563941299787</v>
      </c>
    </row>
    <row r="67" spans="1:18" ht="13.5" thickBot="1" x14ac:dyDescent="0.25">
      <c r="A67" s="40" t="s">
        <v>53</v>
      </c>
      <c r="B67" s="34">
        <v>397</v>
      </c>
      <c r="C67" s="34">
        <v>550951.0879182932</v>
      </c>
      <c r="D67" s="35">
        <v>279</v>
      </c>
      <c r="E67" s="20"/>
      <c r="F67" s="69" t="s">
        <v>53</v>
      </c>
      <c r="G67" s="74">
        <v>731</v>
      </c>
      <c r="H67" s="74">
        <v>884278.9415410097</v>
      </c>
      <c r="I67" s="75">
        <v>624</v>
      </c>
      <c r="K67" s="12" t="s">
        <v>53</v>
      </c>
      <c r="L67" s="104">
        <v>-0.45690834473324216</v>
      </c>
      <c r="M67" s="104">
        <v>-0.37694876352232787</v>
      </c>
      <c r="N67" s="105">
        <v>-0.55288461538461542</v>
      </c>
    </row>
    <row r="68" spans="1:18" ht="13.5" thickBot="1" x14ac:dyDescent="0.25">
      <c r="B68" s="111"/>
      <c r="C68" s="111"/>
      <c r="D68" s="111"/>
      <c r="E68" s="20"/>
      <c r="F68" s="63"/>
      <c r="G68" s="111"/>
      <c r="H68" s="111"/>
      <c r="I68" s="111"/>
      <c r="L68" s="100"/>
      <c r="M68" s="100"/>
      <c r="N68" s="100"/>
    </row>
    <row r="69" spans="1:18" ht="13.5" thickBot="1" x14ac:dyDescent="0.25">
      <c r="A69" s="84" t="s">
        <v>54</v>
      </c>
      <c r="B69" s="85">
        <v>13409</v>
      </c>
      <c r="C69" s="85">
        <v>12049960.805205807</v>
      </c>
      <c r="D69" s="85">
        <v>11429</v>
      </c>
      <c r="E69" s="20"/>
      <c r="F69" s="50" t="s">
        <v>54</v>
      </c>
      <c r="G69" s="51">
        <v>14480</v>
      </c>
      <c r="H69" s="51">
        <v>12108837.418579809</v>
      </c>
      <c r="I69" s="55">
        <v>11630</v>
      </c>
      <c r="K69" s="98" t="s">
        <v>54</v>
      </c>
      <c r="L69" s="99">
        <v>-7.3964088397790007E-2</v>
      </c>
      <c r="M69" s="99">
        <v>-4.8622845727255282E-3</v>
      </c>
      <c r="N69" s="99">
        <v>-1.7282889079965558E-2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5346</v>
      </c>
      <c r="C70" s="30">
        <v>4087239.1221063132</v>
      </c>
      <c r="D70" s="31">
        <v>4466</v>
      </c>
      <c r="E70" s="20"/>
      <c r="F70" s="73" t="s">
        <v>55</v>
      </c>
      <c r="G70" s="57">
        <v>5414</v>
      </c>
      <c r="H70" s="57">
        <v>3792700.9277105602</v>
      </c>
      <c r="I70" s="58">
        <v>4102</v>
      </c>
      <c r="K70" s="10" t="s">
        <v>55</v>
      </c>
      <c r="L70" s="102">
        <v>-1.2560029553010721E-2</v>
      </c>
      <c r="M70" s="102">
        <v>7.7659219645760169E-2</v>
      </c>
      <c r="N70" s="103">
        <v>8.8737201365187701E-2</v>
      </c>
    </row>
    <row r="71" spans="1:18" ht="13.5" thickBot="1" x14ac:dyDescent="0.25">
      <c r="A71" s="39" t="s">
        <v>56</v>
      </c>
      <c r="B71" s="30">
        <v>761</v>
      </c>
      <c r="C71" s="30">
        <v>615166.89947882167</v>
      </c>
      <c r="D71" s="31">
        <v>642</v>
      </c>
      <c r="E71" s="20"/>
      <c r="F71" s="68" t="s">
        <v>56</v>
      </c>
      <c r="G71" s="79">
        <v>1196</v>
      </c>
      <c r="H71" s="79">
        <v>939152.03457659844</v>
      </c>
      <c r="I71" s="80">
        <v>867</v>
      </c>
      <c r="K71" s="11" t="s">
        <v>56</v>
      </c>
      <c r="L71" s="102">
        <v>-0.36371237458193983</v>
      </c>
      <c r="M71" s="102">
        <v>-0.34497623725411009</v>
      </c>
      <c r="N71" s="103">
        <v>-0.25951557093425603</v>
      </c>
    </row>
    <row r="72" spans="1:18" ht="13.5" thickBot="1" x14ac:dyDescent="0.25">
      <c r="A72" s="39" t="s">
        <v>57</v>
      </c>
      <c r="B72" s="30">
        <v>708</v>
      </c>
      <c r="C72" s="30">
        <v>800911.9075524346</v>
      </c>
      <c r="D72" s="31">
        <v>618</v>
      </c>
      <c r="E72" s="20"/>
      <c r="F72" s="68" t="s">
        <v>57</v>
      </c>
      <c r="G72" s="79">
        <v>1063</v>
      </c>
      <c r="H72" s="79">
        <v>896988.52860465599</v>
      </c>
      <c r="I72" s="80">
        <v>904</v>
      </c>
      <c r="K72" s="11" t="s">
        <v>57</v>
      </c>
      <c r="L72" s="102">
        <v>-0.33396048918156163</v>
      </c>
      <c r="M72" s="102">
        <v>-0.10711020039651675</v>
      </c>
      <c r="N72" s="103">
        <v>-0.3163716814159292</v>
      </c>
    </row>
    <row r="73" spans="1:18" ht="13.5" thickBot="1" x14ac:dyDescent="0.25">
      <c r="A73" s="40" t="s">
        <v>58</v>
      </c>
      <c r="B73" s="34">
        <v>6594</v>
      </c>
      <c r="C73" s="34">
        <v>6546642.8760682372</v>
      </c>
      <c r="D73" s="35">
        <v>5703</v>
      </c>
      <c r="E73" s="20"/>
      <c r="F73" s="69" t="s">
        <v>58</v>
      </c>
      <c r="G73" s="74">
        <v>6807</v>
      </c>
      <c r="H73" s="74">
        <v>6479995.9276879961</v>
      </c>
      <c r="I73" s="75">
        <v>5757</v>
      </c>
      <c r="K73" s="12" t="s">
        <v>58</v>
      </c>
      <c r="L73" s="104">
        <v>-3.1291317761128257E-2</v>
      </c>
      <c r="M73" s="104">
        <v>1.0285029361742248E-2</v>
      </c>
      <c r="N73" s="105">
        <v>-9.3798853569567742E-3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41516</v>
      </c>
      <c r="C75" s="85">
        <v>52049973.099930793</v>
      </c>
      <c r="D75" s="85">
        <v>29273</v>
      </c>
      <c r="E75" s="20"/>
      <c r="F75" s="50" t="s">
        <v>59</v>
      </c>
      <c r="G75" s="51">
        <v>51999</v>
      </c>
      <c r="H75" s="51">
        <v>58428554.599741891</v>
      </c>
      <c r="I75" s="55">
        <v>32812</v>
      </c>
      <c r="K75" s="98" t="s">
        <v>59</v>
      </c>
      <c r="L75" s="99">
        <v>-0.20160003076982247</v>
      </c>
      <c r="M75" s="99">
        <v>-0.10916890796814738</v>
      </c>
      <c r="N75" s="99">
        <v>-0.10785688162867246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41516</v>
      </c>
      <c r="C76" s="34">
        <v>52049973.099930793</v>
      </c>
      <c r="D76" s="35">
        <v>29273</v>
      </c>
      <c r="E76" s="20"/>
      <c r="F76" s="72" t="s">
        <v>60</v>
      </c>
      <c r="G76" s="61">
        <v>51999</v>
      </c>
      <c r="H76" s="61">
        <v>58428554.599741891</v>
      </c>
      <c r="I76" s="62">
        <v>32812</v>
      </c>
      <c r="K76" s="14" t="s">
        <v>60</v>
      </c>
      <c r="L76" s="104">
        <v>-0.20160003076982247</v>
      </c>
      <c r="M76" s="104">
        <v>-0.10916890796814738</v>
      </c>
      <c r="N76" s="105">
        <v>-0.10785688162867246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12421</v>
      </c>
      <c r="C78" s="85">
        <v>11242652.692942886</v>
      </c>
      <c r="D78" s="85">
        <v>7134</v>
      </c>
      <c r="E78" s="20"/>
      <c r="F78" s="50" t="s">
        <v>61</v>
      </c>
      <c r="G78" s="51">
        <v>22191</v>
      </c>
      <c r="H78" s="51">
        <v>19630708.224352665</v>
      </c>
      <c r="I78" s="55">
        <v>13026</v>
      </c>
      <c r="K78" s="98" t="s">
        <v>61</v>
      </c>
      <c r="L78" s="99">
        <v>-0.44026857735117841</v>
      </c>
      <c r="M78" s="99">
        <v>-0.42729255794266596</v>
      </c>
      <c r="N78" s="99">
        <v>-0.45232611699677572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12421</v>
      </c>
      <c r="C79" s="34">
        <v>11242652.692942886</v>
      </c>
      <c r="D79" s="35">
        <v>7134</v>
      </c>
      <c r="E79" s="20"/>
      <c r="F79" s="72" t="s">
        <v>62</v>
      </c>
      <c r="G79" s="61">
        <v>22191</v>
      </c>
      <c r="H79" s="61">
        <v>19630708.224352665</v>
      </c>
      <c r="I79" s="62">
        <v>13026</v>
      </c>
      <c r="K79" s="14" t="s">
        <v>62</v>
      </c>
      <c r="L79" s="104">
        <v>-0.44026857735117841</v>
      </c>
      <c r="M79" s="104">
        <v>-0.42729255794266596</v>
      </c>
      <c r="N79" s="105">
        <v>-0.45232611699677572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8928</v>
      </c>
      <c r="C81" s="85">
        <v>11883383.674490079</v>
      </c>
      <c r="D81" s="85">
        <v>7422</v>
      </c>
      <c r="E81" s="20"/>
      <c r="F81" s="50" t="s">
        <v>63</v>
      </c>
      <c r="G81" s="51">
        <v>11224</v>
      </c>
      <c r="H81" s="51">
        <v>11184660.713224445</v>
      </c>
      <c r="I81" s="55">
        <v>9344</v>
      </c>
      <c r="K81" s="98" t="s">
        <v>63</v>
      </c>
      <c r="L81" s="99">
        <v>-0.20456165359942979</v>
      </c>
      <c r="M81" s="99">
        <v>6.2471538402544713E-2</v>
      </c>
      <c r="N81" s="99">
        <v>-0.20569349315068497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8928</v>
      </c>
      <c r="C82" s="34">
        <v>11883383.674490079</v>
      </c>
      <c r="D82" s="35">
        <v>7422</v>
      </c>
      <c r="E82" s="20"/>
      <c r="F82" s="72" t="s">
        <v>64</v>
      </c>
      <c r="G82" s="61">
        <v>11224</v>
      </c>
      <c r="H82" s="61">
        <v>11184660.713224445</v>
      </c>
      <c r="I82" s="62">
        <v>9344</v>
      </c>
      <c r="K82" s="14" t="s">
        <v>64</v>
      </c>
      <c r="L82" s="104">
        <v>-0.20456165359942979</v>
      </c>
      <c r="M82" s="104">
        <v>6.2471538402544713E-2</v>
      </c>
      <c r="N82" s="105">
        <v>-0.20569349315068497</v>
      </c>
    </row>
    <row r="83" spans="1:18" ht="13.5" thickBot="1" x14ac:dyDescent="0.25">
      <c r="B83" s="111"/>
      <c r="C83" s="111"/>
      <c r="D83" s="111"/>
      <c r="E83" s="111"/>
      <c r="F83" s="63"/>
      <c r="G83" s="111"/>
      <c r="H83" s="111"/>
      <c r="I83" s="111"/>
      <c r="L83" s="100"/>
      <c r="M83" s="100"/>
      <c r="N83" s="100"/>
    </row>
    <row r="84" spans="1:18" ht="13.5" thickBot="1" x14ac:dyDescent="0.25">
      <c r="A84" s="84" t="s">
        <v>65</v>
      </c>
      <c r="B84" s="85">
        <v>10429</v>
      </c>
      <c r="C84" s="85">
        <v>14450268.901188519</v>
      </c>
      <c r="D84" s="85">
        <v>8233</v>
      </c>
      <c r="E84" s="20"/>
      <c r="F84" s="50" t="s">
        <v>65</v>
      </c>
      <c r="G84" s="51">
        <v>13019</v>
      </c>
      <c r="H84" s="51">
        <v>14130050.567910787</v>
      </c>
      <c r="I84" s="55">
        <v>10573</v>
      </c>
      <c r="K84" s="98" t="s">
        <v>65</v>
      </c>
      <c r="L84" s="99">
        <v>-0.19894001075351408</v>
      </c>
      <c r="M84" s="99">
        <v>2.2662221323180853E-2</v>
      </c>
      <c r="N84" s="99">
        <v>-0.2213184526624421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2736</v>
      </c>
      <c r="C85" s="30">
        <v>4029748.1499787821</v>
      </c>
      <c r="D85" s="31">
        <v>2156</v>
      </c>
      <c r="E85" s="20"/>
      <c r="F85" s="73" t="s">
        <v>66</v>
      </c>
      <c r="G85" s="57">
        <v>3892</v>
      </c>
      <c r="H85" s="57">
        <v>3758984.8912234418</v>
      </c>
      <c r="I85" s="58">
        <v>3156</v>
      </c>
      <c r="K85" s="10" t="s">
        <v>66</v>
      </c>
      <c r="L85" s="102">
        <v>-0.29701952723535452</v>
      </c>
      <c r="M85" s="102">
        <v>7.203095159747086E-2</v>
      </c>
      <c r="N85" s="103">
        <v>-0.3168567807351077</v>
      </c>
    </row>
    <row r="86" spans="1:18" ht="13.5" thickBot="1" x14ac:dyDescent="0.25">
      <c r="A86" s="39" t="s">
        <v>67</v>
      </c>
      <c r="B86" s="30">
        <v>2706</v>
      </c>
      <c r="C86" s="30">
        <v>3399758.3095536972</v>
      </c>
      <c r="D86" s="31">
        <v>2202</v>
      </c>
      <c r="E86" s="20"/>
      <c r="F86" s="68" t="s">
        <v>67</v>
      </c>
      <c r="G86" s="79">
        <v>2907</v>
      </c>
      <c r="H86" s="79">
        <v>3274488.0599565078</v>
      </c>
      <c r="I86" s="80">
        <v>2427</v>
      </c>
      <c r="K86" s="11" t="s">
        <v>67</v>
      </c>
      <c r="L86" s="102">
        <v>-6.9143446852425128E-2</v>
      </c>
      <c r="M86" s="102">
        <v>3.8256438045724206E-2</v>
      </c>
      <c r="N86" s="103">
        <v>-9.2707045735475946E-2</v>
      </c>
    </row>
    <row r="87" spans="1:18" ht="13.5" thickBot="1" x14ac:dyDescent="0.25">
      <c r="A87" s="40" t="s">
        <v>68</v>
      </c>
      <c r="B87" s="34">
        <v>4987</v>
      </c>
      <c r="C87" s="34">
        <v>7020762.44165604</v>
      </c>
      <c r="D87" s="35">
        <v>3875</v>
      </c>
      <c r="E87" s="20"/>
      <c r="F87" s="69" t="s">
        <v>68</v>
      </c>
      <c r="G87" s="74">
        <v>6220</v>
      </c>
      <c r="H87" s="74">
        <v>7096577.6167308362</v>
      </c>
      <c r="I87" s="75">
        <v>4990</v>
      </c>
      <c r="K87" s="12" t="s">
        <v>68</v>
      </c>
      <c r="L87" s="104">
        <v>-0.19823151125401928</v>
      </c>
      <c r="M87" s="104">
        <v>-1.0683343319751071E-2</v>
      </c>
      <c r="N87" s="105">
        <v>-0.2234468937875751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1968</v>
      </c>
      <c r="C89" s="85">
        <v>2319656.1167078987</v>
      </c>
      <c r="D89" s="85">
        <v>1547</v>
      </c>
      <c r="E89" s="20"/>
      <c r="F89" s="54" t="s">
        <v>69</v>
      </c>
      <c r="G89" s="51">
        <v>2793</v>
      </c>
      <c r="H89" s="51">
        <v>2469324.3139023399</v>
      </c>
      <c r="I89" s="55">
        <v>2396</v>
      </c>
      <c r="K89" s="101" t="s">
        <v>69</v>
      </c>
      <c r="L89" s="99">
        <v>-0.29538131041890436</v>
      </c>
      <c r="M89" s="99">
        <v>-6.0610992388406282E-2</v>
      </c>
      <c r="N89" s="99">
        <v>-0.35434056761268784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1968</v>
      </c>
      <c r="C90" s="34">
        <v>2319656.1167078987</v>
      </c>
      <c r="D90" s="35">
        <v>1547</v>
      </c>
      <c r="E90" s="20"/>
      <c r="F90" s="71" t="s">
        <v>70</v>
      </c>
      <c r="G90" s="61">
        <v>2793</v>
      </c>
      <c r="H90" s="61">
        <v>2469324.3139023399</v>
      </c>
      <c r="I90" s="62">
        <v>2396</v>
      </c>
      <c r="K90" s="13" t="s">
        <v>70</v>
      </c>
      <c r="L90" s="104">
        <v>-0.29538131041890436</v>
      </c>
      <c r="M90" s="104">
        <v>-6.0610992388406282E-2</v>
      </c>
      <c r="N90" s="105">
        <v>-0.35434056761268784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S92"/>
  <sheetViews>
    <sheetView zoomScale="85" zoomScaleNormal="85" workbookViewId="0">
      <selection activeCell="L6" activeCellId="2" sqref="B6:D92 G6:I91 L6:N9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16" width="9.140625" style="2"/>
    <col min="17" max="17" width="14.7109375" style="2" customWidth="1"/>
    <col min="18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85</v>
      </c>
      <c r="B2" s="26">
        <f>'Julio 2022'!B2</f>
        <v>2023</v>
      </c>
      <c r="C2" s="25"/>
      <c r="D2" s="25"/>
      <c r="F2" s="44" t="str">
        <f>A2</f>
        <v>MES: AGOSTO</v>
      </c>
      <c r="G2" s="45">
        <f>'Julio 2022'!G2</f>
        <v>2022</v>
      </c>
      <c r="K2" s="1" t="str">
        <f>A2</f>
        <v>MES: AGOSTO</v>
      </c>
      <c r="L2" s="3"/>
      <c r="M2" s="1" t="str">
        <f>'Julio 2022'!M2</f>
        <v>2023/2022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167"/>
      <c r="C6" s="167"/>
      <c r="D6" s="167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68"/>
      <c r="C7" s="168"/>
      <c r="D7" s="168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169"/>
      <c r="C8" s="169"/>
      <c r="D8" s="169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112"/>
      <c r="C9" s="112"/>
      <c r="D9" s="158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112"/>
      <c r="C10" s="112"/>
      <c r="D10" s="158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112"/>
      <c r="C11" s="112"/>
      <c r="D11" s="158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112"/>
      <c r="C12" s="112"/>
      <c r="D12" s="158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112"/>
      <c r="C13" s="112"/>
      <c r="D13" s="158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112"/>
      <c r="C14" s="112"/>
      <c r="D14" s="158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112"/>
      <c r="C15" s="112"/>
      <c r="D15" s="158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161"/>
      <c r="C16" s="161"/>
      <c r="D16" s="162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170"/>
      <c r="C17" s="170"/>
      <c r="D17" s="170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171"/>
      <c r="C18" s="171"/>
      <c r="D18" s="171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112"/>
      <c r="C19" s="112"/>
      <c r="D19" s="158"/>
      <c r="E19" s="20"/>
      <c r="F19" s="68" t="s">
        <v>14</v>
      </c>
      <c r="G19" s="30"/>
      <c r="H19" s="30"/>
      <c r="I19" s="31"/>
      <c r="K19" s="10" t="s">
        <v>14</v>
      </c>
      <c r="L19" s="113"/>
      <c r="M19" s="113"/>
      <c r="N19" s="115"/>
    </row>
    <row r="20" spans="1:19" ht="13.5" thickBot="1" x14ac:dyDescent="0.25">
      <c r="A20" s="39" t="s">
        <v>15</v>
      </c>
      <c r="B20" s="112"/>
      <c r="C20" s="112"/>
      <c r="D20" s="158"/>
      <c r="E20" s="20"/>
      <c r="F20" s="68" t="s">
        <v>15</v>
      </c>
      <c r="G20" s="30"/>
      <c r="H20" s="30"/>
      <c r="I20" s="31"/>
      <c r="K20" s="11" t="s">
        <v>15</v>
      </c>
      <c r="L20" s="113"/>
      <c r="M20" s="113"/>
      <c r="N20" s="115"/>
    </row>
    <row r="21" spans="1:19" ht="13.5" thickBot="1" x14ac:dyDescent="0.25">
      <c r="A21" s="40" t="s">
        <v>16</v>
      </c>
      <c r="B21" s="161"/>
      <c r="C21" s="161"/>
      <c r="D21" s="162"/>
      <c r="E21" s="20"/>
      <c r="F21" s="69" t="s">
        <v>16</v>
      </c>
      <c r="G21" s="34"/>
      <c r="H21" s="34"/>
      <c r="I21" s="35"/>
      <c r="K21" s="12" t="s">
        <v>16</v>
      </c>
      <c r="L21" s="118"/>
      <c r="M21" s="118"/>
      <c r="N21" s="119"/>
    </row>
    <row r="22" spans="1:19" ht="13.5" thickBot="1" x14ac:dyDescent="0.25">
      <c r="B22" s="172"/>
      <c r="C22" s="172"/>
      <c r="D22" s="172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167"/>
      <c r="C23" s="167"/>
      <c r="D23" s="167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161"/>
      <c r="C24" s="161"/>
      <c r="D24" s="162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172"/>
      <c r="C25" s="172"/>
      <c r="D25" s="172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167"/>
      <c r="C26" s="167"/>
      <c r="D26" s="167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161"/>
      <c r="C27" s="161"/>
      <c r="D27" s="162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68"/>
      <c r="C28" s="168"/>
      <c r="D28" s="168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167"/>
      <c r="C29" s="167"/>
      <c r="D29" s="167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112"/>
      <c r="C30" s="112"/>
      <c r="D30" s="158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161"/>
      <c r="C31" s="161"/>
      <c r="D31" s="162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172"/>
      <c r="C32" s="172"/>
      <c r="D32" s="172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167"/>
      <c r="C33" s="167"/>
      <c r="D33" s="167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161"/>
      <c r="C34" s="161"/>
      <c r="D34" s="162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68"/>
      <c r="C35" s="168"/>
      <c r="D35" s="168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167"/>
      <c r="C36" s="167"/>
      <c r="D36" s="167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112"/>
      <c r="C37" s="112"/>
      <c r="D37" s="112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112"/>
      <c r="C38" s="112"/>
      <c r="D38" s="112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112"/>
      <c r="C39" s="112"/>
      <c r="D39" s="112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112"/>
      <c r="C40" s="112"/>
      <c r="D40" s="112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161"/>
      <c r="C41" s="161"/>
      <c r="D41" s="162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172"/>
      <c r="C42" s="172"/>
      <c r="D42" s="172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167"/>
      <c r="C43" s="167"/>
      <c r="D43" s="167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112"/>
      <c r="C44" s="112"/>
      <c r="D44" s="158"/>
      <c r="E44" s="20"/>
      <c r="F44" s="10" t="s">
        <v>33</v>
      </c>
      <c r="G44" s="112"/>
      <c r="H44" s="112"/>
      <c r="I44" s="158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112"/>
      <c r="C45" s="112"/>
      <c r="D45" s="158"/>
      <c r="E45" s="20"/>
      <c r="F45" s="11" t="s">
        <v>34</v>
      </c>
      <c r="G45" s="112"/>
      <c r="H45" s="112"/>
      <c r="I45" s="158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112"/>
      <c r="C46" s="112"/>
      <c r="D46" s="158"/>
      <c r="E46" s="20"/>
      <c r="F46" s="11" t="s">
        <v>35</v>
      </c>
      <c r="G46" s="112"/>
      <c r="H46" s="112"/>
      <c r="I46" s="158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112"/>
      <c r="C47" s="112"/>
      <c r="D47" s="158"/>
      <c r="E47" s="20"/>
      <c r="F47" s="11" t="s">
        <v>36</v>
      </c>
      <c r="G47" s="112"/>
      <c r="H47" s="112"/>
      <c r="I47" s="158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112"/>
      <c r="C48" s="112"/>
      <c r="D48" s="158"/>
      <c r="E48" s="20"/>
      <c r="F48" s="11" t="s">
        <v>37</v>
      </c>
      <c r="G48" s="112"/>
      <c r="H48" s="112"/>
      <c r="I48" s="158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112"/>
      <c r="C49" s="112"/>
      <c r="D49" s="158"/>
      <c r="E49" s="20"/>
      <c r="F49" s="11" t="s">
        <v>38</v>
      </c>
      <c r="G49" s="112"/>
      <c r="H49" s="112"/>
      <c r="I49" s="158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112"/>
      <c r="C50" s="112"/>
      <c r="D50" s="158"/>
      <c r="E50" s="20"/>
      <c r="F50" s="11" t="s">
        <v>39</v>
      </c>
      <c r="G50" s="112"/>
      <c r="H50" s="112"/>
      <c r="I50" s="158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112"/>
      <c r="C51" s="112"/>
      <c r="D51" s="158"/>
      <c r="E51" s="20"/>
      <c r="F51" s="11" t="s">
        <v>40</v>
      </c>
      <c r="G51" s="112"/>
      <c r="H51" s="112"/>
      <c r="I51" s="158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161"/>
      <c r="C52" s="161"/>
      <c r="D52" s="162"/>
      <c r="E52" s="20"/>
      <c r="F52" s="12" t="s">
        <v>41</v>
      </c>
      <c r="G52" s="161"/>
      <c r="H52" s="161"/>
      <c r="I52" s="162"/>
      <c r="K52" s="12" t="s">
        <v>41</v>
      </c>
      <c r="L52" s="118"/>
      <c r="M52" s="118"/>
      <c r="N52" s="119"/>
    </row>
    <row r="53" spans="1:19" ht="13.5" thickBot="1" x14ac:dyDescent="0.25">
      <c r="B53" s="168"/>
      <c r="C53" s="168"/>
      <c r="D53" s="168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167"/>
      <c r="C54" s="167"/>
      <c r="D54" s="167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112"/>
      <c r="C55" s="112"/>
      <c r="D55" s="158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112"/>
      <c r="C56" s="112"/>
      <c r="D56" s="158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112"/>
      <c r="C57" s="112"/>
      <c r="D57" s="158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161"/>
      <c r="C58" s="161"/>
      <c r="D58" s="162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68"/>
      <c r="C59" s="168"/>
      <c r="D59" s="168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167"/>
      <c r="C60" s="167"/>
      <c r="D60" s="167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112"/>
      <c r="C61" s="112"/>
      <c r="D61" s="158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112"/>
      <c r="C62" s="112"/>
      <c r="D62" s="158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161"/>
      <c r="C63" s="161"/>
      <c r="D63" s="162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68"/>
      <c r="C64" s="168"/>
      <c r="D64" s="168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167"/>
      <c r="C65" s="167"/>
      <c r="D65" s="167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112"/>
      <c r="C66" s="112"/>
      <c r="D66" s="158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161"/>
      <c r="C67" s="161"/>
      <c r="D67" s="162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68"/>
      <c r="C68" s="168"/>
      <c r="D68" s="168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167"/>
      <c r="C69" s="167"/>
      <c r="D69" s="167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112"/>
      <c r="C70" s="112"/>
      <c r="D70" s="158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112"/>
      <c r="C71" s="112"/>
      <c r="D71" s="158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112"/>
      <c r="C72" s="112"/>
      <c r="D72" s="158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161"/>
      <c r="C73" s="161"/>
      <c r="D73" s="162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172"/>
      <c r="C74" s="172"/>
      <c r="D74" s="172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167"/>
      <c r="C75" s="167"/>
      <c r="D75" s="167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161"/>
      <c r="C76" s="161"/>
      <c r="D76" s="162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172"/>
      <c r="C77" s="172"/>
      <c r="D77" s="172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167"/>
      <c r="C78" s="167"/>
      <c r="D78" s="167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161"/>
      <c r="C79" s="161"/>
      <c r="D79" s="162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172"/>
      <c r="C80" s="172"/>
      <c r="D80" s="172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167"/>
      <c r="C81" s="167"/>
      <c r="D81" s="167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161"/>
      <c r="C82" s="161"/>
      <c r="D82" s="162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68"/>
      <c r="C83" s="168"/>
      <c r="D83" s="168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167"/>
      <c r="C84" s="167"/>
      <c r="D84" s="167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112"/>
      <c r="C85" s="112"/>
      <c r="D85" s="158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112"/>
      <c r="C86" s="112"/>
      <c r="D86" s="158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161"/>
      <c r="C87" s="161"/>
      <c r="D87" s="162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172"/>
      <c r="C88" s="172"/>
      <c r="D88" s="172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167"/>
      <c r="C89" s="167"/>
      <c r="D89" s="167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161"/>
      <c r="C90" s="161"/>
      <c r="D90" s="162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92"/>
  <sheetViews>
    <sheetView zoomScale="85" zoomScaleNormal="85" workbookViewId="0">
      <selection activeCell="L6" activeCellId="2" sqref="B6:D92 G6:I91 L6:N9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86</v>
      </c>
      <c r="B2" s="26">
        <f>'Agosto 2022'!B2</f>
        <v>2023</v>
      </c>
      <c r="C2" s="25"/>
      <c r="D2" s="25"/>
      <c r="F2" s="44" t="str">
        <f>A2</f>
        <v>MES: SEPTIEMBRE</v>
      </c>
      <c r="G2" s="45">
        <f>'Agosto 2022'!G2</f>
        <v>2022</v>
      </c>
      <c r="K2" s="1" t="str">
        <f>A2</f>
        <v>MES: SEPTIEMBRE</v>
      </c>
      <c r="L2" s="3"/>
      <c r="M2" s="1" t="str">
        <f>'Agosto 2022'!M2</f>
        <v>2023/2022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54"/>
      <c r="M19" s="154"/>
      <c r="N19" s="155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54"/>
      <c r="M20" s="154"/>
      <c r="N20" s="155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6"/>
      <c r="M21" s="156"/>
      <c r="N21" s="157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58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58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58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58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58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58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58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58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61"/>
      <c r="H52" s="161"/>
      <c r="I52" s="162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/>
  </sheetPr>
  <dimension ref="A1:S92"/>
  <sheetViews>
    <sheetView zoomScale="85" zoomScaleNormal="85" workbookViewId="0">
      <selection activeCell="E3" sqref="E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80</v>
      </c>
      <c r="B2" s="26" t="s">
        <v>104</v>
      </c>
      <c r="C2" s="25"/>
      <c r="D2" s="25"/>
      <c r="F2" s="44" t="str">
        <f>A2</f>
        <v xml:space="preserve"> TRIMESTRAL</v>
      </c>
      <c r="G2" s="26" t="s">
        <v>97</v>
      </c>
      <c r="K2" s="1" t="str">
        <f>F2</f>
        <v xml:space="preserve"> TRIMESTRAL</v>
      </c>
      <c r="L2" s="3"/>
      <c r="M2" s="1" t="s">
        <v>105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128"/>
      <c r="C19" s="128"/>
      <c r="D19" s="129"/>
      <c r="E19" s="20"/>
      <c r="F19" s="68" t="s">
        <v>14</v>
      </c>
      <c r="G19" s="132"/>
      <c r="H19" s="132"/>
      <c r="I19" s="133"/>
      <c r="K19" s="10" t="s">
        <v>14</v>
      </c>
      <c r="L19" s="137"/>
      <c r="M19" s="137"/>
      <c r="N19" s="139"/>
    </row>
    <row r="20" spans="1:19" ht="13.5" thickBot="1" x14ac:dyDescent="0.25">
      <c r="A20" s="39" t="s">
        <v>15</v>
      </c>
      <c r="B20" s="128"/>
      <c r="C20" s="128"/>
      <c r="D20" s="129"/>
      <c r="E20" s="20"/>
      <c r="F20" s="68" t="s">
        <v>15</v>
      </c>
      <c r="G20" s="132"/>
      <c r="H20" s="132"/>
      <c r="I20" s="133"/>
      <c r="K20" s="11" t="s">
        <v>15</v>
      </c>
      <c r="L20" s="137"/>
      <c r="M20" s="137"/>
      <c r="N20" s="139"/>
    </row>
    <row r="21" spans="1:19" ht="13.5" thickBot="1" x14ac:dyDescent="0.25">
      <c r="A21" s="40" t="s">
        <v>16</v>
      </c>
      <c r="B21" s="130"/>
      <c r="C21" s="130"/>
      <c r="D21" s="131"/>
      <c r="E21" s="20"/>
      <c r="F21" s="69" t="s">
        <v>16</v>
      </c>
      <c r="G21" s="134"/>
      <c r="H21" s="134"/>
      <c r="I21" s="135"/>
      <c r="K21" s="12" t="s">
        <v>16</v>
      </c>
      <c r="L21" s="138"/>
      <c r="M21" s="138"/>
      <c r="N21" s="14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52"/>
      <c r="M44" s="152"/>
      <c r="N44" s="15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54"/>
      <c r="M45" s="154"/>
      <c r="N45" s="15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54"/>
      <c r="M46" s="154"/>
      <c r="N46" s="15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54"/>
      <c r="M47" s="154"/>
      <c r="N47" s="15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54"/>
      <c r="M48" s="154"/>
      <c r="N48" s="15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54"/>
      <c r="M49" s="154"/>
      <c r="N49" s="15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54"/>
      <c r="M50" s="154"/>
      <c r="N50" s="15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54"/>
      <c r="M51" s="154"/>
      <c r="N51" s="15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56"/>
      <c r="M52" s="156"/>
      <c r="N52" s="157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92"/>
  <sheetViews>
    <sheetView zoomScaleNormal="100" workbookViewId="0"/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87</v>
      </c>
      <c r="B2" s="26">
        <f>'Septiembre 2022'!B2</f>
        <v>2023</v>
      </c>
      <c r="C2" s="25"/>
      <c r="D2" s="25"/>
      <c r="F2" s="44" t="str">
        <f>A2</f>
        <v>MES: OCTUBRE</v>
      </c>
      <c r="G2" s="45">
        <f>'Septiembre 2022'!G2</f>
        <v>2022</v>
      </c>
      <c r="K2" s="1" t="str">
        <f>A2</f>
        <v>MES: OCTUBRE</v>
      </c>
      <c r="L2" s="3"/>
      <c r="M2" s="1" t="str">
        <f>'Septiembre 2022'!M2</f>
        <v>2023/2022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54"/>
      <c r="M19" s="154"/>
      <c r="N19" s="155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54"/>
      <c r="M20" s="154"/>
      <c r="N20" s="155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6"/>
      <c r="M21" s="156"/>
      <c r="N21" s="157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58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58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58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58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58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58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58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58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61"/>
      <c r="H52" s="161"/>
      <c r="I52" s="162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T92"/>
  <sheetViews>
    <sheetView zoomScale="85" zoomScaleNormal="85" workbookViewId="0"/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7109375" style="24" bestFit="1" customWidth="1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20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20" x14ac:dyDescent="0.2">
      <c r="A2" s="25" t="s">
        <v>88</v>
      </c>
      <c r="B2" s="26">
        <f>'Octubre 2022'!B2</f>
        <v>2023</v>
      </c>
      <c r="C2" s="25"/>
      <c r="D2" s="25"/>
      <c r="F2" s="44" t="str">
        <f>A2</f>
        <v>MES: NOVIEMBRE</v>
      </c>
      <c r="G2" s="45">
        <f>'Octubre 2022'!G2</f>
        <v>2022</v>
      </c>
      <c r="K2" s="1" t="str">
        <f>A2</f>
        <v>MES: NOVIEMBRE</v>
      </c>
      <c r="L2" s="3"/>
      <c r="M2" s="1" t="str">
        <f>'Octubre 2022'!M2</f>
        <v>2023/2022</v>
      </c>
      <c r="N2" s="1"/>
    </row>
    <row r="3" spans="1:20" ht="15.75" thickBot="1" x14ac:dyDescent="0.35">
      <c r="A3" s="81"/>
      <c r="K3" s="17"/>
    </row>
    <row r="4" spans="1:20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20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20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O6" s="164"/>
      <c r="P6" s="164"/>
      <c r="Q6" s="164"/>
      <c r="R6" s="164"/>
      <c r="S6" s="164"/>
      <c r="T6" s="164"/>
    </row>
    <row r="7" spans="1:20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  <c r="O7" s="164"/>
      <c r="P7" s="164"/>
      <c r="Q7" s="164"/>
    </row>
    <row r="8" spans="1:20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O8" s="164"/>
      <c r="P8" s="164"/>
      <c r="Q8" s="164"/>
      <c r="R8" s="164"/>
      <c r="S8" s="164"/>
      <c r="T8" s="164"/>
    </row>
    <row r="9" spans="1:20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  <c r="O9" s="164"/>
      <c r="P9" s="164"/>
      <c r="Q9" s="164"/>
      <c r="R9" s="164"/>
      <c r="S9" s="164"/>
      <c r="T9" s="164"/>
    </row>
    <row r="10" spans="1:20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  <c r="O10" s="164"/>
      <c r="P10" s="164"/>
      <c r="Q10" s="164"/>
      <c r="R10" s="164"/>
      <c r="S10" s="164"/>
      <c r="T10" s="164"/>
    </row>
    <row r="11" spans="1:20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  <c r="O11" s="164"/>
      <c r="P11" s="164"/>
      <c r="Q11" s="164"/>
      <c r="R11" s="164"/>
      <c r="S11" s="164"/>
      <c r="T11" s="164"/>
    </row>
    <row r="12" spans="1:20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  <c r="O12" s="164"/>
      <c r="P12" s="164"/>
      <c r="Q12" s="164"/>
      <c r="R12" s="164"/>
      <c r="S12" s="164"/>
      <c r="T12" s="164"/>
    </row>
    <row r="13" spans="1:20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  <c r="O13" s="164"/>
      <c r="P13" s="164"/>
      <c r="Q13" s="164"/>
      <c r="R13" s="164"/>
      <c r="S13" s="164"/>
      <c r="T13" s="164"/>
    </row>
    <row r="14" spans="1:20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  <c r="O14" s="164"/>
      <c r="P14" s="164"/>
      <c r="Q14" s="164"/>
      <c r="R14" s="164"/>
      <c r="S14" s="164"/>
      <c r="T14" s="164"/>
    </row>
    <row r="15" spans="1:20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  <c r="O15" s="164"/>
      <c r="P15" s="164"/>
      <c r="Q15" s="164"/>
      <c r="R15" s="164"/>
      <c r="S15" s="164"/>
      <c r="T15" s="164"/>
    </row>
    <row r="16" spans="1:20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  <c r="O16" s="164"/>
      <c r="P16" s="164"/>
      <c r="Q16" s="164"/>
      <c r="R16" s="164"/>
      <c r="S16" s="164"/>
      <c r="T16" s="164"/>
    </row>
    <row r="17" spans="1:20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  <c r="O17" s="164"/>
      <c r="P17" s="164"/>
      <c r="Q17" s="164"/>
    </row>
    <row r="18" spans="1:20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  <c r="O18" s="164"/>
      <c r="P18" s="164"/>
      <c r="Q18" s="164"/>
      <c r="R18" s="164"/>
      <c r="S18" s="164"/>
      <c r="T18" s="164"/>
    </row>
    <row r="19" spans="1:20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54"/>
      <c r="M19" s="154"/>
      <c r="N19" s="155"/>
      <c r="O19" s="164"/>
      <c r="P19" s="164"/>
      <c r="Q19" s="164"/>
      <c r="R19" s="164"/>
      <c r="S19" s="164"/>
      <c r="T19" s="164"/>
    </row>
    <row r="20" spans="1:20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54"/>
      <c r="M20" s="154"/>
      <c r="N20" s="155"/>
      <c r="O20" s="164"/>
      <c r="P20" s="164"/>
      <c r="Q20" s="164"/>
      <c r="R20" s="164"/>
      <c r="S20" s="164"/>
      <c r="T20" s="164"/>
    </row>
    <row r="21" spans="1:20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6"/>
      <c r="M21" s="156"/>
      <c r="N21" s="157"/>
      <c r="O21" s="164"/>
      <c r="P21" s="164"/>
      <c r="Q21" s="164"/>
      <c r="R21" s="164"/>
      <c r="S21" s="164"/>
      <c r="T21" s="164"/>
    </row>
    <row r="22" spans="1:20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  <c r="O22" s="164"/>
      <c r="P22" s="164"/>
      <c r="Q22" s="164"/>
    </row>
    <row r="23" spans="1:20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O23" s="164"/>
      <c r="P23" s="164"/>
      <c r="Q23" s="164"/>
      <c r="R23" s="164"/>
      <c r="S23" s="164"/>
      <c r="T23" s="164"/>
    </row>
    <row r="24" spans="1:20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  <c r="O24" s="164"/>
      <c r="P24" s="164"/>
      <c r="Q24" s="164"/>
      <c r="R24" s="164"/>
      <c r="S24" s="164"/>
      <c r="T24" s="164"/>
    </row>
    <row r="25" spans="1:20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  <c r="O25" s="164"/>
      <c r="P25" s="164"/>
      <c r="Q25" s="164"/>
    </row>
    <row r="26" spans="1:20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O26" s="164"/>
      <c r="P26" s="164"/>
      <c r="Q26" s="164"/>
      <c r="R26" s="164"/>
      <c r="S26" s="164"/>
      <c r="T26" s="164"/>
    </row>
    <row r="27" spans="1:20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  <c r="O27" s="164"/>
      <c r="P27" s="164"/>
      <c r="Q27" s="164"/>
      <c r="R27" s="164"/>
      <c r="S27" s="164"/>
      <c r="T27" s="164"/>
    </row>
    <row r="28" spans="1:20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  <c r="O28" s="164"/>
      <c r="P28" s="164"/>
      <c r="Q28" s="164"/>
    </row>
    <row r="29" spans="1:20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O29" s="164"/>
      <c r="P29" s="164"/>
      <c r="Q29" s="164"/>
      <c r="R29" s="164"/>
      <c r="S29" s="164"/>
      <c r="T29" s="164"/>
    </row>
    <row r="30" spans="1:20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  <c r="O30" s="164"/>
      <c r="P30" s="164"/>
      <c r="Q30" s="164"/>
      <c r="R30" s="164"/>
      <c r="S30" s="164"/>
      <c r="T30" s="164"/>
    </row>
    <row r="31" spans="1:20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  <c r="O31" s="164"/>
      <c r="P31" s="164"/>
      <c r="Q31" s="164"/>
      <c r="R31" s="164"/>
      <c r="S31" s="164"/>
      <c r="T31" s="164"/>
    </row>
    <row r="32" spans="1:20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  <c r="O32" s="164"/>
      <c r="P32" s="164"/>
      <c r="Q32" s="164"/>
    </row>
    <row r="33" spans="1:20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O33" s="164"/>
      <c r="P33" s="164"/>
      <c r="Q33" s="164"/>
      <c r="R33" s="164"/>
      <c r="S33" s="164"/>
      <c r="T33" s="164"/>
    </row>
    <row r="34" spans="1:20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  <c r="O34" s="164"/>
      <c r="P34" s="164"/>
      <c r="Q34" s="164"/>
      <c r="R34" s="164"/>
      <c r="S34" s="164"/>
      <c r="T34" s="164"/>
    </row>
    <row r="35" spans="1:20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  <c r="O35" s="164"/>
      <c r="P35" s="164"/>
      <c r="Q35" s="164"/>
    </row>
    <row r="36" spans="1:20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  <c r="O36" s="164"/>
      <c r="P36" s="164"/>
      <c r="Q36" s="164"/>
      <c r="R36" s="164"/>
      <c r="S36" s="164"/>
      <c r="T36" s="164"/>
    </row>
    <row r="37" spans="1:20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  <c r="O37" s="164"/>
      <c r="P37" s="164"/>
      <c r="Q37" s="164"/>
      <c r="R37" s="164"/>
      <c r="S37" s="164"/>
      <c r="T37" s="164"/>
    </row>
    <row r="38" spans="1:20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  <c r="O38" s="164"/>
      <c r="P38" s="164"/>
      <c r="Q38" s="164"/>
      <c r="R38" s="164"/>
      <c r="S38" s="164"/>
      <c r="T38" s="164"/>
    </row>
    <row r="39" spans="1:20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  <c r="O39" s="164"/>
      <c r="P39" s="164"/>
      <c r="Q39" s="164"/>
      <c r="R39" s="164"/>
      <c r="S39" s="164"/>
      <c r="T39" s="164"/>
    </row>
    <row r="40" spans="1:20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  <c r="O40" s="164"/>
      <c r="P40" s="164"/>
      <c r="Q40" s="164"/>
      <c r="R40" s="164"/>
      <c r="S40" s="164"/>
      <c r="T40" s="164"/>
    </row>
    <row r="41" spans="1:20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  <c r="O41" s="164"/>
      <c r="P41" s="164"/>
      <c r="Q41" s="164"/>
      <c r="R41" s="164"/>
      <c r="S41" s="164"/>
      <c r="T41" s="164"/>
    </row>
    <row r="42" spans="1:20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  <c r="O42" s="164"/>
      <c r="P42" s="164"/>
      <c r="Q42" s="164"/>
    </row>
    <row r="43" spans="1:20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  <c r="O43" s="164"/>
      <c r="P43" s="164"/>
      <c r="Q43" s="164"/>
      <c r="R43" s="164"/>
      <c r="S43" s="164"/>
      <c r="T43" s="164"/>
    </row>
    <row r="44" spans="1:20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58"/>
      <c r="K44" s="10" t="s">
        <v>33</v>
      </c>
      <c r="L44" s="102"/>
      <c r="M44" s="102"/>
      <c r="N44" s="103"/>
      <c r="O44" s="164"/>
      <c r="P44" s="164"/>
      <c r="Q44" s="164"/>
      <c r="R44" s="164"/>
      <c r="S44" s="164"/>
      <c r="T44" s="164"/>
    </row>
    <row r="45" spans="1:20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58"/>
      <c r="K45" s="11" t="s">
        <v>34</v>
      </c>
      <c r="L45" s="113"/>
      <c r="M45" s="113"/>
      <c r="N45" s="115"/>
      <c r="O45" s="164"/>
      <c r="P45" s="164"/>
      <c r="Q45" s="164"/>
      <c r="R45" s="164"/>
      <c r="S45" s="164"/>
      <c r="T45" s="164"/>
    </row>
    <row r="46" spans="1:20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58"/>
      <c r="K46" s="11" t="s">
        <v>35</v>
      </c>
      <c r="L46" s="113"/>
      <c r="M46" s="113"/>
      <c r="N46" s="115"/>
      <c r="O46" s="164"/>
      <c r="P46" s="164"/>
      <c r="Q46" s="164"/>
      <c r="R46" s="164"/>
      <c r="S46" s="164"/>
      <c r="T46" s="164"/>
    </row>
    <row r="47" spans="1:20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58"/>
      <c r="K47" s="11" t="s">
        <v>36</v>
      </c>
      <c r="L47" s="113"/>
      <c r="M47" s="113"/>
      <c r="N47" s="115"/>
      <c r="O47" s="164"/>
      <c r="P47" s="164"/>
      <c r="Q47" s="164"/>
      <c r="R47" s="164"/>
      <c r="S47" s="164"/>
      <c r="T47" s="164"/>
    </row>
    <row r="48" spans="1:20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58"/>
      <c r="K48" s="11" t="s">
        <v>37</v>
      </c>
      <c r="L48" s="113"/>
      <c r="M48" s="113"/>
      <c r="N48" s="115"/>
      <c r="O48" s="164"/>
      <c r="P48" s="164"/>
      <c r="Q48" s="164"/>
      <c r="R48" s="164"/>
      <c r="S48" s="164"/>
      <c r="T48" s="164"/>
    </row>
    <row r="49" spans="1:20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58"/>
      <c r="K49" s="11" t="s">
        <v>38</v>
      </c>
      <c r="L49" s="113"/>
      <c r="M49" s="113"/>
      <c r="N49" s="115"/>
      <c r="O49" s="164"/>
      <c r="P49" s="164"/>
      <c r="Q49" s="164"/>
      <c r="R49" s="164"/>
      <c r="S49" s="164"/>
      <c r="T49" s="164"/>
    </row>
    <row r="50" spans="1:20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58"/>
      <c r="K50" s="11" t="s">
        <v>39</v>
      </c>
      <c r="L50" s="113"/>
      <c r="M50" s="113"/>
      <c r="N50" s="115"/>
      <c r="O50" s="164"/>
      <c r="P50" s="164"/>
      <c r="Q50" s="164"/>
      <c r="R50" s="164"/>
      <c r="S50" s="164"/>
      <c r="T50" s="164"/>
    </row>
    <row r="51" spans="1:20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58"/>
      <c r="K51" s="11" t="s">
        <v>40</v>
      </c>
      <c r="L51" s="113"/>
      <c r="M51" s="113"/>
      <c r="N51" s="115"/>
      <c r="O51" s="164"/>
      <c r="P51" s="164"/>
      <c r="Q51" s="164"/>
      <c r="R51" s="164"/>
      <c r="S51" s="164"/>
      <c r="T51" s="164"/>
    </row>
    <row r="52" spans="1:20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61"/>
      <c r="H52" s="161"/>
      <c r="I52" s="162"/>
      <c r="K52" s="12" t="s">
        <v>41</v>
      </c>
      <c r="L52" s="118"/>
      <c r="M52" s="118"/>
      <c r="N52" s="119"/>
      <c r="O52" s="164"/>
      <c r="P52" s="164"/>
      <c r="Q52" s="164"/>
      <c r="R52" s="164"/>
      <c r="S52" s="164"/>
      <c r="T52" s="164"/>
    </row>
    <row r="53" spans="1:20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  <c r="O53" s="164"/>
      <c r="P53" s="164"/>
      <c r="Q53" s="164"/>
    </row>
    <row r="54" spans="1:20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O54" s="164"/>
      <c r="P54" s="164"/>
      <c r="Q54" s="164"/>
      <c r="R54" s="164"/>
      <c r="S54" s="164"/>
      <c r="T54" s="164"/>
    </row>
    <row r="55" spans="1:20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  <c r="O55" s="164"/>
      <c r="P55" s="164"/>
      <c r="Q55" s="164"/>
      <c r="R55" s="164"/>
      <c r="S55" s="164"/>
      <c r="T55" s="164"/>
    </row>
    <row r="56" spans="1:20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  <c r="O56" s="164"/>
      <c r="P56" s="164"/>
      <c r="Q56" s="164"/>
      <c r="R56" s="164"/>
      <c r="S56" s="164"/>
      <c r="T56" s="164"/>
    </row>
    <row r="57" spans="1:20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  <c r="O57" s="164"/>
      <c r="P57" s="164"/>
      <c r="Q57" s="164"/>
      <c r="R57" s="164"/>
      <c r="S57" s="164"/>
      <c r="T57" s="164"/>
    </row>
    <row r="58" spans="1:20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  <c r="O58" s="164"/>
      <c r="P58" s="164"/>
      <c r="Q58" s="164"/>
      <c r="R58" s="164"/>
      <c r="S58" s="164"/>
      <c r="T58" s="164"/>
    </row>
    <row r="59" spans="1:20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  <c r="O59" s="164"/>
      <c r="P59" s="164"/>
      <c r="Q59" s="164"/>
    </row>
    <row r="60" spans="1:20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O60" s="164"/>
      <c r="P60" s="164"/>
      <c r="Q60" s="164"/>
      <c r="R60" s="164"/>
      <c r="S60" s="164"/>
      <c r="T60" s="164"/>
    </row>
    <row r="61" spans="1:20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  <c r="O61" s="164"/>
      <c r="P61" s="164"/>
      <c r="Q61" s="164"/>
      <c r="R61" s="164"/>
      <c r="S61" s="164"/>
      <c r="T61" s="164"/>
    </row>
    <row r="62" spans="1:20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  <c r="O62" s="164"/>
      <c r="P62" s="164"/>
      <c r="Q62" s="164"/>
      <c r="R62" s="164"/>
      <c r="S62" s="164"/>
      <c r="T62" s="164"/>
    </row>
    <row r="63" spans="1:20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  <c r="O63" s="164"/>
      <c r="P63" s="164"/>
      <c r="Q63" s="164"/>
      <c r="R63" s="164"/>
      <c r="S63" s="164"/>
      <c r="T63" s="164"/>
    </row>
    <row r="64" spans="1:20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  <c r="O64" s="164"/>
      <c r="P64" s="164"/>
      <c r="Q64" s="164"/>
    </row>
    <row r="65" spans="1:20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O65" s="164"/>
      <c r="P65" s="164"/>
      <c r="Q65" s="164"/>
      <c r="R65" s="164"/>
      <c r="S65" s="164"/>
      <c r="T65" s="164"/>
    </row>
    <row r="66" spans="1:20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  <c r="O66" s="164"/>
      <c r="P66" s="164"/>
      <c r="Q66" s="164"/>
      <c r="R66" s="164"/>
      <c r="S66" s="164"/>
      <c r="T66" s="164"/>
    </row>
    <row r="67" spans="1:20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  <c r="O67" s="164"/>
      <c r="P67" s="164"/>
      <c r="Q67" s="164"/>
      <c r="R67" s="164"/>
      <c r="S67" s="164"/>
      <c r="T67" s="164"/>
    </row>
    <row r="68" spans="1:20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  <c r="O68" s="164"/>
      <c r="P68" s="164"/>
      <c r="Q68" s="164"/>
      <c r="R68" s="164"/>
      <c r="S68" s="164"/>
      <c r="T68" s="164"/>
    </row>
    <row r="69" spans="1:20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O69" s="164"/>
      <c r="P69" s="164"/>
      <c r="Q69" s="164"/>
      <c r="R69" s="6"/>
      <c r="S69" s="6"/>
    </row>
    <row r="70" spans="1:20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  <c r="O70" s="164"/>
      <c r="P70" s="164"/>
      <c r="Q70" s="164"/>
    </row>
    <row r="71" spans="1:20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  <c r="O71" s="164"/>
      <c r="P71" s="164"/>
      <c r="Q71" s="164"/>
    </row>
    <row r="72" spans="1:20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  <c r="O72" s="164"/>
      <c r="P72" s="164"/>
      <c r="Q72" s="164"/>
    </row>
    <row r="73" spans="1:20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  <c r="O73" s="164"/>
      <c r="P73" s="164"/>
      <c r="Q73" s="164"/>
    </row>
    <row r="74" spans="1:20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  <c r="O74" s="164"/>
      <c r="P74" s="164"/>
      <c r="Q74" s="164"/>
    </row>
    <row r="75" spans="1:20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O75" s="164"/>
      <c r="P75" s="164"/>
      <c r="Q75" s="164"/>
      <c r="R75" s="6"/>
      <c r="S75" s="6"/>
    </row>
    <row r="76" spans="1:20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  <c r="O76" s="164"/>
      <c r="P76" s="164"/>
      <c r="Q76" s="164"/>
    </row>
    <row r="77" spans="1:20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  <c r="O77" s="164"/>
      <c r="P77" s="164"/>
      <c r="Q77" s="164"/>
    </row>
    <row r="78" spans="1:20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O78" s="164"/>
      <c r="P78" s="164"/>
      <c r="Q78" s="164"/>
      <c r="R78" s="6"/>
      <c r="S78" s="6"/>
    </row>
    <row r="79" spans="1:20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  <c r="O79" s="164"/>
      <c r="P79" s="164"/>
      <c r="Q79" s="164"/>
    </row>
    <row r="80" spans="1:20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  <c r="O80" s="164"/>
      <c r="P80" s="164"/>
      <c r="Q80" s="164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O81" s="164"/>
      <c r="P81" s="164"/>
      <c r="Q81" s="164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  <c r="O82" s="164"/>
      <c r="P82" s="164"/>
      <c r="Q82" s="164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  <c r="O83" s="164"/>
      <c r="P83" s="164"/>
      <c r="Q83" s="164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O84" s="164"/>
      <c r="P84" s="164"/>
      <c r="Q84" s="164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  <c r="O85" s="164"/>
      <c r="P85" s="164"/>
      <c r="Q85" s="164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  <c r="O86" s="164"/>
      <c r="P86" s="164"/>
      <c r="Q86" s="164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  <c r="O87" s="164"/>
      <c r="P87" s="164"/>
      <c r="Q87" s="164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  <c r="O88" s="164"/>
      <c r="P88" s="164"/>
      <c r="Q88" s="164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O89" s="164"/>
      <c r="P89" s="164"/>
      <c r="Q89" s="164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  <c r="O90" s="164"/>
      <c r="P90" s="164"/>
      <c r="Q90" s="164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92"/>
  <sheetViews>
    <sheetView zoomScale="85" zoomScaleNormal="85" workbookViewId="0"/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89</v>
      </c>
      <c r="B2" s="26">
        <f>'Noviembre 2022'!B2</f>
        <v>2023</v>
      </c>
      <c r="C2" s="25"/>
      <c r="D2" s="25"/>
      <c r="F2" s="44" t="str">
        <f>A2</f>
        <v>MES: DICIEMBRE</v>
      </c>
      <c r="G2" s="45">
        <f>'Noviembre 2022'!G2</f>
        <v>2022</v>
      </c>
      <c r="K2" s="1" t="str">
        <f>A2</f>
        <v>MES: DICIEMBRE</v>
      </c>
      <c r="L2" s="3"/>
      <c r="M2" s="1" t="str">
        <f>'Noviembre 2022'!M2</f>
        <v>2023/2022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54"/>
      <c r="M19" s="154"/>
      <c r="N19" s="155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54"/>
      <c r="M20" s="154"/>
      <c r="N20" s="155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6"/>
      <c r="M21" s="156"/>
      <c r="N21" s="157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58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58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58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58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58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58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58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58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61"/>
      <c r="H52" s="161"/>
      <c r="I52" s="162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/>
  </sheetPr>
  <dimension ref="A1:S92"/>
  <sheetViews>
    <sheetView showWhiteSpace="0" zoomScaleNormal="100" workbookViewId="0">
      <selection activeCell="E3" sqref="E3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80</v>
      </c>
      <c r="B2" s="26" t="s">
        <v>102</v>
      </c>
      <c r="C2" s="25"/>
      <c r="D2" s="25"/>
      <c r="F2" s="44" t="str">
        <f>A2</f>
        <v xml:space="preserve"> TRIMESTRAL</v>
      </c>
      <c r="G2" s="45" t="s">
        <v>95</v>
      </c>
      <c r="K2" s="1" t="str">
        <f>F2</f>
        <v xml:space="preserve"> TRIMESTRAL</v>
      </c>
      <c r="L2" s="3"/>
      <c r="M2" s="1" t="s">
        <v>103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128"/>
      <c r="C19" s="128"/>
      <c r="D19" s="129"/>
      <c r="E19" s="20"/>
      <c r="F19" s="68" t="s">
        <v>14</v>
      </c>
      <c r="G19" s="132"/>
      <c r="H19" s="132"/>
      <c r="I19" s="133"/>
      <c r="K19" s="10" t="s">
        <v>14</v>
      </c>
      <c r="L19" s="137"/>
      <c r="M19" s="137"/>
      <c r="N19" s="139"/>
    </row>
    <row r="20" spans="1:19" ht="13.5" thickBot="1" x14ac:dyDescent="0.25">
      <c r="A20" s="39" t="s">
        <v>15</v>
      </c>
      <c r="B20" s="128"/>
      <c r="C20" s="128"/>
      <c r="D20" s="129"/>
      <c r="E20" s="20"/>
      <c r="F20" s="68" t="s">
        <v>15</v>
      </c>
      <c r="G20" s="132"/>
      <c r="H20" s="132"/>
      <c r="I20" s="133"/>
      <c r="K20" s="11" t="s">
        <v>15</v>
      </c>
      <c r="L20" s="137"/>
      <c r="M20" s="137"/>
      <c r="N20" s="139"/>
    </row>
    <row r="21" spans="1:19" ht="13.5" thickBot="1" x14ac:dyDescent="0.25">
      <c r="A21" s="40" t="s">
        <v>16</v>
      </c>
      <c r="B21" s="130"/>
      <c r="C21" s="130"/>
      <c r="D21" s="131"/>
      <c r="E21" s="20"/>
      <c r="F21" s="69" t="s">
        <v>16</v>
      </c>
      <c r="G21" s="134"/>
      <c r="H21" s="134"/>
      <c r="I21" s="135"/>
      <c r="K21" s="12" t="s">
        <v>16</v>
      </c>
      <c r="L21" s="138"/>
      <c r="M21" s="138"/>
      <c r="N21" s="14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52"/>
      <c r="M44" s="152"/>
      <c r="N44" s="15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54"/>
      <c r="M45" s="154"/>
      <c r="N45" s="15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54"/>
      <c r="M46" s="154"/>
      <c r="N46" s="15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54"/>
      <c r="M47" s="154"/>
      <c r="N47" s="15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54"/>
      <c r="M48" s="154"/>
      <c r="N48" s="15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54"/>
      <c r="M49" s="154"/>
      <c r="N49" s="15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54"/>
      <c r="M50" s="154"/>
      <c r="N50" s="15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54"/>
      <c r="M51" s="154"/>
      <c r="N51" s="15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56"/>
      <c r="M52" s="156"/>
      <c r="N52" s="157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T92"/>
  <sheetViews>
    <sheetView tabSelected="1" zoomScaleNormal="100" zoomScaleSheetLayoutView="85" workbookViewId="0">
      <selection activeCell="A2" sqref="A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5" style="24" bestFit="1" customWidth="1"/>
    <col min="4" max="4" width="10.5703125" style="24" customWidth="1"/>
    <col min="5" max="5" width="9.140625" style="2"/>
    <col min="6" max="6" width="22.140625" style="43" bestFit="1" customWidth="1"/>
    <col min="7" max="7" width="12.42578125" style="43" bestFit="1" customWidth="1"/>
    <col min="8" max="8" width="14.42578125" style="43" bestFit="1" customWidth="1"/>
    <col min="9" max="9" width="10.7109375" style="43" customWidth="1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8" x14ac:dyDescent="0.2">
      <c r="A2" s="25" t="s">
        <v>94</v>
      </c>
      <c r="B2" s="26">
        <f>'Diciembre 2022'!B2</f>
        <v>2023</v>
      </c>
      <c r="C2" s="25"/>
      <c r="D2" s="25"/>
      <c r="F2" s="44" t="str">
        <f>A2</f>
        <v>MES: AÑO</v>
      </c>
      <c r="G2" s="45">
        <f>'Diciembre 2022'!G2</f>
        <v>2022</v>
      </c>
      <c r="K2" s="1" t="str">
        <f>A2</f>
        <v>MES: AÑO</v>
      </c>
      <c r="L2" s="3"/>
      <c r="M2" s="1" t="str">
        <f>'Diciembre 2022'!M2</f>
        <v>2023/2022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257073</v>
      </c>
      <c r="C6" s="85">
        <v>293160939.59834582</v>
      </c>
      <c r="D6" s="85">
        <v>187285</v>
      </c>
      <c r="E6" s="20"/>
      <c r="F6" s="50" t="s">
        <v>1</v>
      </c>
      <c r="G6" s="51">
        <v>340797</v>
      </c>
      <c r="H6" s="51">
        <v>341571611.48213553</v>
      </c>
      <c r="I6" s="51">
        <v>240090</v>
      </c>
      <c r="K6" s="98" t="s">
        <v>1</v>
      </c>
      <c r="L6" s="99">
        <v>-0.24567117668289329</v>
      </c>
      <c r="M6" s="99">
        <v>-0.14172920189042593</v>
      </c>
      <c r="N6" s="99">
        <v>-0.21993835644966475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111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27436</v>
      </c>
      <c r="C8" s="87">
        <v>25447253.115579177</v>
      </c>
      <c r="D8" s="87">
        <v>18801</v>
      </c>
      <c r="E8" s="20"/>
      <c r="F8" s="54" t="s">
        <v>4</v>
      </c>
      <c r="G8" s="51">
        <v>38682</v>
      </c>
      <c r="H8" s="51">
        <v>31994791.659464359</v>
      </c>
      <c r="I8" s="55">
        <v>27831</v>
      </c>
      <c r="K8" s="101" t="s">
        <v>4</v>
      </c>
      <c r="L8" s="99">
        <v>-0.29072953828654158</v>
      </c>
      <c r="M8" s="99">
        <v>-0.20464388746686402</v>
      </c>
      <c r="N8" s="99">
        <v>-0.32445833782472777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2674</v>
      </c>
      <c r="C9" s="30">
        <v>2517259.7204854288</v>
      </c>
      <c r="D9" s="31">
        <v>1176</v>
      </c>
      <c r="E9" s="21"/>
      <c r="F9" s="56" t="s">
        <v>5</v>
      </c>
      <c r="G9" s="57">
        <v>3647</v>
      </c>
      <c r="H9" s="57">
        <v>3320357.2424558126</v>
      </c>
      <c r="I9" s="58">
        <v>1747</v>
      </c>
      <c r="K9" s="7" t="s">
        <v>5</v>
      </c>
      <c r="L9" s="102">
        <v>-0.26679462571976964</v>
      </c>
      <c r="M9" s="102">
        <v>-0.24187081790524279</v>
      </c>
      <c r="N9" s="102">
        <v>-0.32684602175157418</v>
      </c>
    </row>
    <row r="10" spans="1:18" ht="13.5" thickBot="1" x14ac:dyDescent="0.25">
      <c r="A10" s="32" t="s">
        <v>6</v>
      </c>
      <c r="B10" s="30">
        <v>7143</v>
      </c>
      <c r="C10" s="30">
        <v>4503421.6801112704</v>
      </c>
      <c r="D10" s="31">
        <v>6180</v>
      </c>
      <c r="E10" s="20"/>
      <c r="F10" s="59" t="s">
        <v>6</v>
      </c>
      <c r="G10" s="79">
        <v>8530</v>
      </c>
      <c r="H10" s="79">
        <v>5248478.2643571645</v>
      </c>
      <c r="I10" s="80">
        <v>7234</v>
      </c>
      <c r="K10" s="8" t="s">
        <v>6</v>
      </c>
      <c r="L10" s="113">
        <v>-0.16260257913247367</v>
      </c>
      <c r="M10" s="113">
        <v>-0.14195668662774752</v>
      </c>
      <c r="N10" s="115">
        <v>-0.14570085706386504</v>
      </c>
    </row>
    <row r="11" spans="1:18" ht="13.5" thickBot="1" x14ac:dyDescent="0.25">
      <c r="A11" s="32" t="s">
        <v>7</v>
      </c>
      <c r="B11" s="30">
        <v>1069</v>
      </c>
      <c r="C11" s="30">
        <v>1124154.5518884459</v>
      </c>
      <c r="D11" s="31">
        <v>666</v>
      </c>
      <c r="E11" s="20"/>
      <c r="F11" s="59" t="s">
        <v>7</v>
      </c>
      <c r="G11" s="79">
        <v>1917</v>
      </c>
      <c r="H11" s="79">
        <v>1774957.1157829671</v>
      </c>
      <c r="I11" s="80">
        <v>1360</v>
      </c>
      <c r="K11" s="8" t="s">
        <v>7</v>
      </c>
      <c r="L11" s="113">
        <v>-0.44235785080855505</v>
      </c>
      <c r="M11" s="113">
        <v>-0.3666581902782704</v>
      </c>
      <c r="N11" s="115">
        <v>-0.51029411764705879</v>
      </c>
    </row>
    <row r="12" spans="1:18" ht="13.5" thickBot="1" x14ac:dyDescent="0.25">
      <c r="A12" s="32" t="s">
        <v>8</v>
      </c>
      <c r="B12" s="30">
        <v>1157</v>
      </c>
      <c r="C12" s="30">
        <v>1123703.9348609976</v>
      </c>
      <c r="D12" s="31">
        <v>894</v>
      </c>
      <c r="E12" s="20"/>
      <c r="F12" s="59" t="s">
        <v>8</v>
      </c>
      <c r="G12" s="79">
        <v>2167</v>
      </c>
      <c r="H12" s="79">
        <v>1904082.0070513778</v>
      </c>
      <c r="I12" s="80">
        <v>1615</v>
      </c>
      <c r="K12" s="8" t="s">
        <v>8</v>
      </c>
      <c r="L12" s="113">
        <v>-0.46608214120904479</v>
      </c>
      <c r="M12" s="113">
        <v>-0.40984478047710649</v>
      </c>
      <c r="N12" s="115">
        <v>-0.44643962848297214</v>
      </c>
    </row>
    <row r="13" spans="1:18" ht="13.5" thickBot="1" x14ac:dyDescent="0.25">
      <c r="A13" s="32" t="s">
        <v>9</v>
      </c>
      <c r="B13" s="30">
        <v>1907</v>
      </c>
      <c r="C13" s="30">
        <v>1721595.1178108333</v>
      </c>
      <c r="D13" s="31">
        <v>1357</v>
      </c>
      <c r="E13" s="20"/>
      <c r="F13" s="59" t="s">
        <v>9</v>
      </c>
      <c r="G13" s="79">
        <v>2897</v>
      </c>
      <c r="H13" s="79">
        <v>1678428.5783551927</v>
      </c>
      <c r="I13" s="80">
        <v>2328</v>
      </c>
      <c r="K13" s="8" t="s">
        <v>9</v>
      </c>
      <c r="L13" s="113">
        <v>-0.34173282706247843</v>
      </c>
      <c r="M13" s="113">
        <v>2.5718424967443365E-2</v>
      </c>
      <c r="N13" s="115">
        <v>-0.41709621993127144</v>
      </c>
    </row>
    <row r="14" spans="1:18" ht="13.5" thickBot="1" x14ac:dyDescent="0.25">
      <c r="A14" s="32" t="s">
        <v>10</v>
      </c>
      <c r="B14" s="30">
        <v>642</v>
      </c>
      <c r="C14" s="30">
        <v>1012831.9218350152</v>
      </c>
      <c r="D14" s="31">
        <v>356</v>
      </c>
      <c r="E14" s="20"/>
      <c r="F14" s="59" t="s">
        <v>10</v>
      </c>
      <c r="G14" s="79">
        <v>1091</v>
      </c>
      <c r="H14" s="79">
        <v>1300081.318956634</v>
      </c>
      <c r="I14" s="80">
        <v>765</v>
      </c>
      <c r="K14" s="8" t="s">
        <v>10</v>
      </c>
      <c r="L14" s="113">
        <v>-0.41154903758020167</v>
      </c>
      <c r="M14" s="113">
        <v>-0.22094725378574598</v>
      </c>
      <c r="N14" s="115">
        <v>-0.53464052287581698</v>
      </c>
    </row>
    <row r="15" spans="1:18" ht="13.5" thickBot="1" x14ac:dyDescent="0.25">
      <c r="A15" s="32" t="s">
        <v>11</v>
      </c>
      <c r="B15" s="30">
        <v>4431</v>
      </c>
      <c r="C15" s="30">
        <v>4518247.9931096043</v>
      </c>
      <c r="D15" s="31">
        <v>3068</v>
      </c>
      <c r="E15" s="20"/>
      <c r="F15" s="59" t="s">
        <v>11</v>
      </c>
      <c r="G15" s="79">
        <v>6577</v>
      </c>
      <c r="H15" s="79">
        <v>4999855.206299955</v>
      </c>
      <c r="I15" s="80">
        <v>5122</v>
      </c>
      <c r="K15" s="8" t="s">
        <v>11</v>
      </c>
      <c r="L15" s="113">
        <v>-0.32628858142010031</v>
      </c>
      <c r="M15" s="113">
        <v>-9.6324232066463122E-2</v>
      </c>
      <c r="N15" s="115">
        <v>-0.40101522842639592</v>
      </c>
    </row>
    <row r="16" spans="1:18" ht="13.5" thickBot="1" x14ac:dyDescent="0.25">
      <c r="A16" s="33" t="s">
        <v>12</v>
      </c>
      <c r="B16" s="34">
        <v>8413</v>
      </c>
      <c r="C16" s="34">
        <v>8926038.1954775825</v>
      </c>
      <c r="D16" s="35">
        <v>5104</v>
      </c>
      <c r="E16" s="20"/>
      <c r="F16" s="60" t="s">
        <v>12</v>
      </c>
      <c r="G16" s="109">
        <v>11856</v>
      </c>
      <c r="H16" s="109">
        <v>11768551.926205253</v>
      </c>
      <c r="I16" s="110">
        <v>7660</v>
      </c>
      <c r="K16" s="9" t="s">
        <v>12</v>
      </c>
      <c r="L16" s="116">
        <v>-0.2904014844804319</v>
      </c>
      <c r="M16" s="116">
        <v>-0.24153470610077288</v>
      </c>
      <c r="N16" s="117">
        <v>-0.33368146214099215</v>
      </c>
    </row>
    <row r="17" spans="1:18" ht="13.5" thickBot="1" x14ac:dyDescent="0.25">
      <c r="B17" s="127"/>
      <c r="C17" s="127"/>
      <c r="D17" s="127"/>
      <c r="E17" s="20"/>
      <c r="F17" s="63"/>
      <c r="G17" s="136"/>
      <c r="H17" s="136"/>
      <c r="I17" s="136"/>
      <c r="L17" s="106"/>
      <c r="M17" s="106"/>
      <c r="N17" s="106"/>
    </row>
    <row r="18" spans="1:18" ht="13.5" thickBot="1" x14ac:dyDescent="0.25">
      <c r="A18" s="88" t="s">
        <v>13</v>
      </c>
      <c r="B18" s="89">
        <v>12171</v>
      </c>
      <c r="C18" s="89">
        <v>15746627.162036376</v>
      </c>
      <c r="D18" s="89">
        <v>9228</v>
      </c>
      <c r="E18" s="20"/>
      <c r="F18" s="65" t="s">
        <v>13</v>
      </c>
      <c r="G18" s="66">
        <v>16284</v>
      </c>
      <c r="H18" s="66">
        <v>18279728.397960365</v>
      </c>
      <c r="I18" s="67">
        <v>12334</v>
      </c>
      <c r="K18" s="107" t="s">
        <v>13</v>
      </c>
      <c r="L18" s="108">
        <v>-0.25257921886514367</v>
      </c>
      <c r="M18" s="108">
        <v>-0.13857433659717999</v>
      </c>
      <c r="N18" s="120">
        <v>-0.25182422571752883</v>
      </c>
    </row>
    <row r="19" spans="1:18" ht="13.5" thickBot="1" x14ac:dyDescent="0.25">
      <c r="A19" s="38" t="s">
        <v>14</v>
      </c>
      <c r="B19" s="128">
        <v>691</v>
      </c>
      <c r="C19" s="128">
        <v>1375034.8260797679</v>
      </c>
      <c r="D19" s="129">
        <v>386</v>
      </c>
      <c r="E19" s="20"/>
      <c r="F19" s="68" t="s">
        <v>14</v>
      </c>
      <c r="G19" s="132">
        <v>857</v>
      </c>
      <c r="H19" s="132">
        <v>1595200.0949484352</v>
      </c>
      <c r="I19" s="133">
        <v>520</v>
      </c>
      <c r="K19" s="10" t="s">
        <v>14</v>
      </c>
      <c r="L19" s="137">
        <v>-0.19369894982497082</v>
      </c>
      <c r="M19" s="137">
        <v>-0.13801733686317519</v>
      </c>
      <c r="N19" s="137">
        <v>-0.25769230769230766</v>
      </c>
    </row>
    <row r="20" spans="1:18" ht="13.5" thickBot="1" x14ac:dyDescent="0.25">
      <c r="A20" s="39" t="s">
        <v>15</v>
      </c>
      <c r="B20" s="128">
        <v>514</v>
      </c>
      <c r="C20" s="128">
        <v>666312.69004959578</v>
      </c>
      <c r="D20" s="129">
        <v>337</v>
      </c>
      <c r="E20" s="20"/>
      <c r="F20" s="68" t="s">
        <v>15</v>
      </c>
      <c r="G20" s="132">
        <v>740</v>
      </c>
      <c r="H20" s="132">
        <v>697662.77185446071</v>
      </c>
      <c r="I20" s="133">
        <v>617</v>
      </c>
      <c r="K20" s="11" t="s">
        <v>15</v>
      </c>
      <c r="L20" s="137">
        <v>-0.30540540540540539</v>
      </c>
      <c r="M20" s="137">
        <v>-4.493586739841815E-2</v>
      </c>
      <c r="N20" s="137">
        <v>-0.45380875202593196</v>
      </c>
    </row>
    <row r="21" spans="1:18" ht="13.5" thickBot="1" x14ac:dyDescent="0.25">
      <c r="A21" s="40" t="s">
        <v>16</v>
      </c>
      <c r="B21" s="130">
        <v>10966</v>
      </c>
      <c r="C21" s="130">
        <v>13705279.645907013</v>
      </c>
      <c r="D21" s="131">
        <v>8505</v>
      </c>
      <c r="E21" s="20"/>
      <c r="F21" s="69" t="s">
        <v>16</v>
      </c>
      <c r="G21" s="134">
        <v>14687</v>
      </c>
      <c r="H21" s="134">
        <v>15986865.531157468</v>
      </c>
      <c r="I21" s="135">
        <v>11197</v>
      </c>
      <c r="K21" s="12" t="s">
        <v>16</v>
      </c>
      <c r="L21" s="138">
        <v>-0.25335330564444747</v>
      </c>
      <c r="M21" s="138">
        <v>-0.14271627423172961</v>
      </c>
      <c r="N21" s="138">
        <v>-0.24042154148432615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3060</v>
      </c>
      <c r="C23" s="85">
        <v>5006868.2527593244</v>
      </c>
      <c r="D23" s="85">
        <v>1953</v>
      </c>
      <c r="E23" s="20"/>
      <c r="F23" s="54" t="s">
        <v>17</v>
      </c>
      <c r="G23" s="51">
        <v>4508</v>
      </c>
      <c r="H23" s="51">
        <v>6241898.3190869857</v>
      </c>
      <c r="I23" s="55">
        <v>2692</v>
      </c>
      <c r="K23" s="101" t="s">
        <v>17</v>
      </c>
      <c r="L23" s="99">
        <v>-0.32120674356699197</v>
      </c>
      <c r="M23" s="99">
        <v>-0.19786129206095615</v>
      </c>
      <c r="N23" s="99">
        <v>-0.27451708766716199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3060</v>
      </c>
      <c r="C24" s="34">
        <v>5006868.2527593244</v>
      </c>
      <c r="D24" s="35">
        <v>1953</v>
      </c>
      <c r="E24" s="20"/>
      <c r="F24" s="71" t="s">
        <v>18</v>
      </c>
      <c r="G24" s="61">
        <v>4508</v>
      </c>
      <c r="H24" s="61">
        <v>6241898.3190869857</v>
      </c>
      <c r="I24" s="62">
        <v>2692</v>
      </c>
      <c r="K24" s="13" t="s">
        <v>18</v>
      </c>
      <c r="L24" s="104">
        <v>-0.32120674356699197</v>
      </c>
      <c r="M24" s="104">
        <v>-0.19786129206095615</v>
      </c>
      <c r="N24" s="105">
        <v>-0.27451708766716199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1313</v>
      </c>
      <c r="C26" s="85">
        <v>1013744.4415014754</v>
      </c>
      <c r="D26" s="85">
        <v>998</v>
      </c>
      <c r="E26" s="20"/>
      <c r="F26" s="50" t="s">
        <v>19</v>
      </c>
      <c r="G26" s="51">
        <v>1177</v>
      </c>
      <c r="H26" s="51">
        <v>890355.6268864529</v>
      </c>
      <c r="I26" s="55">
        <v>859</v>
      </c>
      <c r="K26" s="98" t="s">
        <v>19</v>
      </c>
      <c r="L26" s="99">
        <v>0.1155480033984706</v>
      </c>
      <c r="M26" s="99">
        <v>0.13858374214639335</v>
      </c>
      <c r="N26" s="99">
        <v>0.16181606519208391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1313</v>
      </c>
      <c r="C27" s="34">
        <v>1013744.4415014754</v>
      </c>
      <c r="D27" s="35">
        <v>998</v>
      </c>
      <c r="E27" s="20"/>
      <c r="F27" s="72" t="s">
        <v>20</v>
      </c>
      <c r="G27" s="61">
        <v>1177</v>
      </c>
      <c r="H27" s="61">
        <v>890355.6268864529</v>
      </c>
      <c r="I27" s="62">
        <v>859</v>
      </c>
      <c r="K27" s="14" t="s">
        <v>20</v>
      </c>
      <c r="L27" s="104">
        <v>0.1155480033984706</v>
      </c>
      <c r="M27" s="104">
        <v>0.13858374214639335</v>
      </c>
      <c r="N27" s="105">
        <v>0.16181606519208391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12600</v>
      </c>
      <c r="C29" s="85">
        <v>8024745.5740645807</v>
      </c>
      <c r="D29" s="85">
        <v>9447</v>
      </c>
      <c r="E29" s="20"/>
      <c r="F29" s="50" t="s">
        <v>21</v>
      </c>
      <c r="G29" s="51">
        <v>10496</v>
      </c>
      <c r="H29" s="51">
        <v>6338796.5591410995</v>
      </c>
      <c r="I29" s="55">
        <v>7659</v>
      </c>
      <c r="K29" s="98" t="s">
        <v>21</v>
      </c>
      <c r="L29" s="99">
        <v>0.20045731707317072</v>
      </c>
      <c r="M29" s="99">
        <v>0.26597304380942699</v>
      </c>
      <c r="N29" s="99">
        <v>0.23345084214649425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5571</v>
      </c>
      <c r="C30" s="30">
        <v>3948692.1947168275</v>
      </c>
      <c r="D30" s="31">
        <v>3999</v>
      </c>
      <c r="E30" s="20"/>
      <c r="F30" s="73" t="s">
        <v>22</v>
      </c>
      <c r="G30" s="57">
        <v>5070</v>
      </c>
      <c r="H30" s="57">
        <v>2997753.6461352776</v>
      </c>
      <c r="I30" s="58">
        <v>3619</v>
      </c>
      <c r="K30" s="15" t="s">
        <v>22</v>
      </c>
      <c r="L30" s="102">
        <v>9.8816568047337183E-2</v>
      </c>
      <c r="M30" s="102">
        <v>0.31721704343767732</v>
      </c>
      <c r="N30" s="103">
        <v>0.10500138159712624</v>
      </c>
    </row>
    <row r="31" spans="1:18" ht="13.5" thickBot="1" x14ac:dyDescent="0.25">
      <c r="A31" s="94" t="s">
        <v>23</v>
      </c>
      <c r="B31" s="34">
        <v>7029</v>
      </c>
      <c r="C31" s="34">
        <v>4076053.3793477532</v>
      </c>
      <c r="D31" s="35">
        <v>5448</v>
      </c>
      <c r="E31" s="20"/>
      <c r="F31" s="73" t="s">
        <v>23</v>
      </c>
      <c r="G31" s="74">
        <v>5426</v>
      </c>
      <c r="H31" s="74">
        <v>3341042.9130058223</v>
      </c>
      <c r="I31" s="75">
        <v>4040</v>
      </c>
      <c r="K31" s="16" t="s">
        <v>23</v>
      </c>
      <c r="L31" s="104">
        <v>0.29542941393291566</v>
      </c>
      <c r="M31" s="104">
        <v>0.21999432077951586</v>
      </c>
      <c r="N31" s="105">
        <v>0.3485148514851486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6142</v>
      </c>
      <c r="C33" s="85">
        <v>4634863.3664875599</v>
      </c>
      <c r="D33" s="85">
        <v>5022</v>
      </c>
      <c r="E33" s="20"/>
      <c r="F33" s="54" t="s">
        <v>24</v>
      </c>
      <c r="G33" s="51">
        <v>9223</v>
      </c>
      <c r="H33" s="51">
        <v>8112691.3439891413</v>
      </c>
      <c r="I33" s="55">
        <v>6452</v>
      </c>
      <c r="K33" s="101" t="s">
        <v>24</v>
      </c>
      <c r="L33" s="99">
        <v>-0.3340561639379811</v>
      </c>
      <c r="M33" s="99">
        <v>-0.4286897935638061</v>
      </c>
      <c r="N33" s="99">
        <v>-0.22163670179789208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6142</v>
      </c>
      <c r="C34" s="34">
        <v>4634863.3664875599</v>
      </c>
      <c r="D34" s="35">
        <v>5022</v>
      </c>
      <c r="E34" s="20"/>
      <c r="F34" s="71" t="s">
        <v>25</v>
      </c>
      <c r="G34" s="61">
        <v>9223</v>
      </c>
      <c r="H34" s="61">
        <v>8112691.3439891413</v>
      </c>
      <c r="I34" s="62">
        <v>6452</v>
      </c>
      <c r="K34" s="13" t="s">
        <v>25</v>
      </c>
      <c r="L34" s="104">
        <v>-0.3340561639379811</v>
      </c>
      <c r="M34" s="104">
        <v>-0.4286897935638061</v>
      </c>
      <c r="N34" s="105">
        <v>-0.22163670179789208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17227</v>
      </c>
      <c r="C36" s="85">
        <v>21531778.523326464</v>
      </c>
      <c r="D36" s="85">
        <v>12158</v>
      </c>
      <c r="E36" s="20"/>
      <c r="F36" s="50" t="s">
        <v>26</v>
      </c>
      <c r="G36" s="51">
        <v>25261</v>
      </c>
      <c r="H36" s="51">
        <v>24919682.687744256</v>
      </c>
      <c r="I36" s="55">
        <v>16368</v>
      </c>
      <c r="K36" s="98" t="s">
        <v>26</v>
      </c>
      <c r="L36" s="99">
        <v>-0.31803966588812793</v>
      </c>
      <c r="M36" s="99">
        <v>-0.13595294157112192</v>
      </c>
      <c r="N36" s="114">
        <v>-0.25720918866080156</v>
      </c>
    </row>
    <row r="37" spans="1:18" ht="13.5" thickBot="1" x14ac:dyDescent="0.25">
      <c r="A37" s="38" t="s">
        <v>27</v>
      </c>
      <c r="B37" s="34">
        <v>884</v>
      </c>
      <c r="C37" s="34">
        <v>1327771.3406062124</v>
      </c>
      <c r="D37" s="34">
        <v>480</v>
      </c>
      <c r="E37" s="20"/>
      <c r="F37" s="73" t="s">
        <v>27</v>
      </c>
      <c r="G37" s="112">
        <v>1341</v>
      </c>
      <c r="H37" s="112">
        <v>1530567.6755997068</v>
      </c>
      <c r="I37" s="112">
        <v>858</v>
      </c>
      <c r="K37" s="10" t="s">
        <v>27</v>
      </c>
      <c r="L37" s="102">
        <v>-0.34079045488441462</v>
      </c>
      <c r="M37" s="102">
        <v>-0.13249746367081405</v>
      </c>
      <c r="N37" s="103">
        <v>-0.44055944055944052</v>
      </c>
    </row>
    <row r="38" spans="1:18" ht="13.5" thickBot="1" x14ac:dyDescent="0.25">
      <c r="A38" s="39" t="s">
        <v>28</v>
      </c>
      <c r="B38" s="34">
        <v>1922</v>
      </c>
      <c r="C38" s="34">
        <v>2353269.6301255911</v>
      </c>
      <c r="D38" s="34">
        <v>1368</v>
      </c>
      <c r="E38" s="20"/>
      <c r="F38" s="68" t="s">
        <v>28</v>
      </c>
      <c r="G38" s="112">
        <v>1517</v>
      </c>
      <c r="H38" s="112">
        <v>2063390.1504823552</v>
      </c>
      <c r="I38" s="112">
        <v>805</v>
      </c>
      <c r="K38" s="11" t="s">
        <v>28</v>
      </c>
      <c r="L38" s="113">
        <v>0.26697429136453521</v>
      </c>
      <c r="M38" s="113">
        <v>0.14048699397710673</v>
      </c>
      <c r="N38" s="115">
        <v>0.69937888198757769</v>
      </c>
    </row>
    <row r="39" spans="1:18" ht="13.5" thickBot="1" x14ac:dyDescent="0.25">
      <c r="A39" s="39" t="s">
        <v>29</v>
      </c>
      <c r="B39" s="34">
        <v>1383</v>
      </c>
      <c r="C39" s="34">
        <v>1709553.2461714831</v>
      </c>
      <c r="D39" s="34">
        <v>970</v>
      </c>
      <c r="E39" s="20"/>
      <c r="F39" s="68" t="s">
        <v>29</v>
      </c>
      <c r="G39" s="112">
        <v>1720</v>
      </c>
      <c r="H39" s="112">
        <v>1714430.6037713941</v>
      </c>
      <c r="I39" s="112">
        <v>1126</v>
      </c>
      <c r="K39" s="11" t="s">
        <v>29</v>
      </c>
      <c r="L39" s="113">
        <v>-0.19593023255813957</v>
      </c>
      <c r="M39" s="113">
        <v>-2.8448848201740873E-3</v>
      </c>
      <c r="N39" s="115">
        <v>-0.13854351687388988</v>
      </c>
    </row>
    <row r="40" spans="1:18" ht="13.5" thickBot="1" x14ac:dyDescent="0.25">
      <c r="A40" s="39" t="s">
        <v>30</v>
      </c>
      <c r="B40" s="34">
        <v>6776</v>
      </c>
      <c r="C40" s="34">
        <v>10089495.879142832</v>
      </c>
      <c r="D40" s="34">
        <v>4991</v>
      </c>
      <c r="E40" s="20"/>
      <c r="F40" s="68" t="s">
        <v>30</v>
      </c>
      <c r="G40" s="112">
        <v>11187</v>
      </c>
      <c r="H40" s="112">
        <v>10209876.930509709</v>
      </c>
      <c r="I40" s="112">
        <v>8059</v>
      </c>
      <c r="K40" s="11" t="s">
        <v>30</v>
      </c>
      <c r="L40" s="113">
        <v>-0.39429695181907576</v>
      </c>
      <c r="M40" s="113">
        <v>-1.1790646663638826E-2</v>
      </c>
      <c r="N40" s="115">
        <v>-0.38069239359722051</v>
      </c>
    </row>
    <row r="41" spans="1:18" ht="13.5" thickBot="1" x14ac:dyDescent="0.25">
      <c r="A41" s="40" t="s">
        <v>31</v>
      </c>
      <c r="B41" s="34">
        <v>6262</v>
      </c>
      <c r="C41" s="34">
        <v>6051688.4272803441</v>
      </c>
      <c r="D41" s="34">
        <v>4349</v>
      </c>
      <c r="E41" s="20"/>
      <c r="F41" s="69" t="s">
        <v>31</v>
      </c>
      <c r="G41" s="112">
        <v>9496</v>
      </c>
      <c r="H41" s="112">
        <v>9401417.3273810912</v>
      </c>
      <c r="I41" s="112">
        <v>5520</v>
      </c>
      <c r="K41" s="12" t="s">
        <v>31</v>
      </c>
      <c r="L41" s="118">
        <v>-0.34056444818871101</v>
      </c>
      <c r="M41" s="118">
        <v>-0.35630041550701652</v>
      </c>
      <c r="N41" s="119">
        <v>-0.21213768115942033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15636</v>
      </c>
      <c r="C43" s="85">
        <v>18316912.309463326</v>
      </c>
      <c r="D43" s="85">
        <v>12722</v>
      </c>
      <c r="E43" s="20"/>
      <c r="F43" s="50" t="s">
        <v>32</v>
      </c>
      <c r="G43" s="51">
        <v>17954</v>
      </c>
      <c r="H43" s="51">
        <v>17280448.704219904</v>
      </c>
      <c r="I43" s="55">
        <v>14108</v>
      </c>
      <c r="K43" s="98" t="s">
        <v>32</v>
      </c>
      <c r="L43" s="99">
        <v>-0.12910771972819424</v>
      </c>
      <c r="M43" s="99">
        <v>5.9978975256025358E-2</v>
      </c>
      <c r="N43" s="99">
        <v>-9.8242132123617765E-2</v>
      </c>
    </row>
    <row r="44" spans="1:18" ht="13.5" thickBot="1" x14ac:dyDescent="0.25">
      <c r="A44" s="38" t="s">
        <v>33</v>
      </c>
      <c r="B44" s="30">
        <v>604</v>
      </c>
      <c r="C44" s="30">
        <v>547477.31810937996</v>
      </c>
      <c r="D44" s="31">
        <v>501</v>
      </c>
      <c r="E44" s="20"/>
      <c r="F44" s="76" t="s">
        <v>33</v>
      </c>
      <c r="G44" s="112">
        <v>590</v>
      </c>
      <c r="H44" s="112">
        <v>374782.65496386524</v>
      </c>
      <c r="I44" s="158">
        <v>529</v>
      </c>
      <c r="K44" s="10" t="s">
        <v>33</v>
      </c>
      <c r="L44" s="102">
        <v>2.3728813559322104E-2</v>
      </c>
      <c r="M44" s="102">
        <v>0.46078616728451616</v>
      </c>
      <c r="N44" s="103">
        <v>-5.2930056710774998E-2</v>
      </c>
    </row>
    <row r="45" spans="1:18" ht="13.5" thickBot="1" x14ac:dyDescent="0.25">
      <c r="A45" s="39" t="s">
        <v>34</v>
      </c>
      <c r="B45" s="30">
        <v>2017</v>
      </c>
      <c r="C45" s="30">
        <v>3032703.6127237831</v>
      </c>
      <c r="D45" s="31">
        <v>1639</v>
      </c>
      <c r="E45" s="20"/>
      <c r="F45" s="77" t="s">
        <v>34</v>
      </c>
      <c r="G45" s="112">
        <v>2614</v>
      </c>
      <c r="H45" s="112">
        <v>3147013.2087822389</v>
      </c>
      <c r="I45" s="158">
        <v>1949</v>
      </c>
      <c r="K45" s="11" t="s">
        <v>34</v>
      </c>
      <c r="L45" s="113">
        <v>-0.22838561591430762</v>
      </c>
      <c r="M45" s="113">
        <v>-3.6323201866282795E-2</v>
      </c>
      <c r="N45" s="115">
        <v>-0.15905592611595687</v>
      </c>
    </row>
    <row r="46" spans="1:18" ht="13.5" thickBot="1" x14ac:dyDescent="0.25">
      <c r="A46" s="39" t="s">
        <v>35</v>
      </c>
      <c r="B46" s="30">
        <v>1175</v>
      </c>
      <c r="C46" s="30">
        <v>1221976.7209596802</v>
      </c>
      <c r="D46" s="31">
        <v>733</v>
      </c>
      <c r="E46" s="20"/>
      <c r="F46" s="77" t="s">
        <v>35</v>
      </c>
      <c r="G46" s="112">
        <v>1466</v>
      </c>
      <c r="H46" s="112">
        <v>1317315.1297265803</v>
      </c>
      <c r="I46" s="158">
        <v>1067</v>
      </c>
      <c r="K46" s="11" t="s">
        <v>35</v>
      </c>
      <c r="L46" s="113">
        <v>-0.19849931787175989</v>
      </c>
      <c r="M46" s="113">
        <v>-7.2373273953581951E-2</v>
      </c>
      <c r="N46" s="115">
        <v>-0.31302717900656041</v>
      </c>
    </row>
    <row r="47" spans="1:18" ht="13.5" thickBot="1" x14ac:dyDescent="0.25">
      <c r="A47" s="39" t="s">
        <v>36</v>
      </c>
      <c r="B47" s="30">
        <v>4325</v>
      </c>
      <c r="C47" s="30">
        <v>5243292.0466148499</v>
      </c>
      <c r="D47" s="31">
        <v>3965</v>
      </c>
      <c r="E47" s="20"/>
      <c r="F47" s="77" t="s">
        <v>36</v>
      </c>
      <c r="G47" s="112">
        <v>4018</v>
      </c>
      <c r="H47" s="112">
        <v>3781489.6296910904</v>
      </c>
      <c r="I47" s="158">
        <v>3287</v>
      </c>
      <c r="K47" s="11" t="s">
        <v>36</v>
      </c>
      <c r="L47" s="113">
        <v>7.6406172224987579E-2</v>
      </c>
      <c r="M47" s="113">
        <v>0.38656787670291037</v>
      </c>
      <c r="N47" s="115">
        <v>0.20626711286887733</v>
      </c>
    </row>
    <row r="48" spans="1:18" ht="13.5" thickBot="1" x14ac:dyDescent="0.25">
      <c r="A48" s="39" t="s">
        <v>37</v>
      </c>
      <c r="B48" s="30">
        <v>1043</v>
      </c>
      <c r="C48" s="30">
        <v>1419766.8904523787</v>
      </c>
      <c r="D48" s="31">
        <v>613</v>
      </c>
      <c r="E48" s="20"/>
      <c r="F48" s="77" t="s">
        <v>37</v>
      </c>
      <c r="G48" s="112">
        <v>1277</v>
      </c>
      <c r="H48" s="112">
        <v>1491249.322073458</v>
      </c>
      <c r="I48" s="158">
        <v>713</v>
      </c>
      <c r="K48" s="11" t="s">
        <v>37</v>
      </c>
      <c r="L48" s="113">
        <v>-0.18324197337509784</v>
      </c>
      <c r="M48" s="113">
        <v>-4.793459454632909E-2</v>
      </c>
      <c r="N48" s="115">
        <v>-0.14025245441795231</v>
      </c>
    </row>
    <row r="49" spans="1:20" ht="13.5" thickBot="1" x14ac:dyDescent="0.25">
      <c r="A49" s="39" t="s">
        <v>38</v>
      </c>
      <c r="B49" s="30">
        <v>1768</v>
      </c>
      <c r="C49" s="30">
        <v>1808756.8923634088</v>
      </c>
      <c r="D49" s="31">
        <v>1469</v>
      </c>
      <c r="E49" s="20"/>
      <c r="F49" s="77" t="s">
        <v>38</v>
      </c>
      <c r="G49" s="112">
        <v>1710</v>
      </c>
      <c r="H49" s="112">
        <v>1609381.9111590034</v>
      </c>
      <c r="I49" s="158">
        <v>1510</v>
      </c>
      <c r="K49" s="11" t="s">
        <v>38</v>
      </c>
      <c r="L49" s="113">
        <v>3.3918128654970792E-2</v>
      </c>
      <c r="M49" s="113">
        <v>0.1238829514747215</v>
      </c>
      <c r="N49" s="115">
        <v>-2.7152317880794752E-2</v>
      </c>
    </row>
    <row r="50" spans="1:20" ht="13.5" thickBot="1" x14ac:dyDescent="0.25">
      <c r="A50" s="39" t="s">
        <v>39</v>
      </c>
      <c r="B50" s="30">
        <v>447</v>
      </c>
      <c r="C50" s="30">
        <v>729044.7734544737</v>
      </c>
      <c r="D50" s="31">
        <v>281</v>
      </c>
      <c r="E50" s="20"/>
      <c r="F50" s="77" t="s">
        <v>39</v>
      </c>
      <c r="G50" s="112">
        <v>661</v>
      </c>
      <c r="H50" s="112">
        <v>881479.66079046682</v>
      </c>
      <c r="I50" s="158">
        <v>505</v>
      </c>
      <c r="K50" s="11" t="s">
        <v>39</v>
      </c>
      <c r="L50" s="113">
        <v>-0.32375189107413016</v>
      </c>
      <c r="M50" s="113">
        <v>-0.17293069155934593</v>
      </c>
      <c r="N50" s="115">
        <v>-0.44356435643564351</v>
      </c>
    </row>
    <row r="51" spans="1:20" ht="13.5" thickBot="1" x14ac:dyDescent="0.25">
      <c r="A51" s="39" t="s">
        <v>40</v>
      </c>
      <c r="B51" s="30">
        <v>3397</v>
      </c>
      <c r="C51" s="30">
        <v>3355860.6288337791</v>
      </c>
      <c r="D51" s="31">
        <v>2795</v>
      </c>
      <c r="E51" s="20"/>
      <c r="F51" s="77" t="s">
        <v>40</v>
      </c>
      <c r="G51" s="112">
        <v>4508</v>
      </c>
      <c r="H51" s="112">
        <v>3844591.3160444358</v>
      </c>
      <c r="I51" s="158">
        <v>3647</v>
      </c>
      <c r="K51" s="11" t="s">
        <v>40</v>
      </c>
      <c r="L51" s="113">
        <v>-0.2464507542147294</v>
      </c>
      <c r="M51" s="113">
        <v>-0.12712162282920991</v>
      </c>
      <c r="N51" s="115">
        <v>-0.23361667123663288</v>
      </c>
    </row>
    <row r="52" spans="1:20" ht="13.5" thickBot="1" x14ac:dyDescent="0.25">
      <c r="A52" s="40" t="s">
        <v>41</v>
      </c>
      <c r="B52" s="34">
        <v>860</v>
      </c>
      <c r="C52" s="34">
        <v>958033.42595159332</v>
      </c>
      <c r="D52" s="35">
        <v>726</v>
      </c>
      <c r="E52" s="20"/>
      <c r="F52" s="78" t="s">
        <v>41</v>
      </c>
      <c r="G52" s="161">
        <v>1110</v>
      </c>
      <c r="H52" s="161">
        <v>833145.87098876236</v>
      </c>
      <c r="I52" s="162">
        <v>901</v>
      </c>
      <c r="K52" s="12" t="s">
        <v>41</v>
      </c>
      <c r="L52" s="118">
        <v>-0.22522522522522526</v>
      </c>
      <c r="M52" s="118">
        <v>0.14989878640893539</v>
      </c>
      <c r="N52" s="119">
        <v>-0.1942286348501665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47911</v>
      </c>
      <c r="C54" s="85">
        <v>64251258.335991353</v>
      </c>
      <c r="D54" s="85">
        <v>34052</v>
      </c>
      <c r="E54" s="20"/>
      <c r="F54" s="50" t="s">
        <v>42</v>
      </c>
      <c r="G54" s="51">
        <v>57965</v>
      </c>
      <c r="H54" s="51">
        <v>74367125.124189168</v>
      </c>
      <c r="I54" s="55">
        <v>38290</v>
      </c>
      <c r="K54" s="98" t="s">
        <v>42</v>
      </c>
      <c r="L54" s="99">
        <v>-0.1734494953851462</v>
      </c>
      <c r="M54" s="99">
        <v>-0.13602605682692259</v>
      </c>
      <c r="N54" s="99">
        <v>-0.11068164011491255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38116</v>
      </c>
      <c r="C55" s="30">
        <v>51410503.87525443</v>
      </c>
      <c r="D55" s="31">
        <v>27009</v>
      </c>
      <c r="E55" s="20"/>
      <c r="F55" s="73" t="s">
        <v>43</v>
      </c>
      <c r="G55" s="57">
        <v>44326</v>
      </c>
      <c r="H55" s="57">
        <v>54327870.9980634</v>
      </c>
      <c r="I55" s="58">
        <v>29345</v>
      </c>
      <c r="K55" s="10" t="s">
        <v>43</v>
      </c>
      <c r="L55" s="102">
        <v>-0.14009836213508997</v>
      </c>
      <c r="M55" s="102">
        <v>-5.3699272016622279E-2</v>
      </c>
      <c r="N55" s="103">
        <v>-7.960470267507247E-2</v>
      </c>
      <c r="R55" s="6"/>
      <c r="S55" s="6"/>
      <c r="T55" s="6"/>
    </row>
    <row r="56" spans="1:20" ht="13.5" thickBot="1" x14ac:dyDescent="0.25">
      <c r="A56" s="39" t="s">
        <v>44</v>
      </c>
      <c r="B56" s="30">
        <v>2279</v>
      </c>
      <c r="C56" s="30">
        <v>2906727.7722526025</v>
      </c>
      <c r="D56" s="31">
        <v>1762</v>
      </c>
      <c r="E56" s="20"/>
      <c r="F56" s="68" t="s">
        <v>44</v>
      </c>
      <c r="G56" s="79">
        <v>3333</v>
      </c>
      <c r="H56" s="79">
        <v>4407005.3701442759</v>
      </c>
      <c r="I56" s="80">
        <v>2360</v>
      </c>
      <c r="K56" s="11" t="s">
        <v>44</v>
      </c>
      <c r="L56" s="102">
        <v>-0.31623162316231623</v>
      </c>
      <c r="M56" s="102">
        <v>-0.34043017239222417</v>
      </c>
      <c r="N56" s="103">
        <v>-0.25338983050847452</v>
      </c>
      <c r="R56" s="6"/>
      <c r="S56" s="6"/>
      <c r="T56" s="6"/>
    </row>
    <row r="57" spans="1:20" ht="13.5" thickBot="1" x14ac:dyDescent="0.25">
      <c r="A57" s="39" t="s">
        <v>45</v>
      </c>
      <c r="B57" s="30">
        <v>1755</v>
      </c>
      <c r="C57" s="30">
        <v>2308271.3800252327</v>
      </c>
      <c r="D57" s="31">
        <v>1059</v>
      </c>
      <c r="E57" s="20"/>
      <c r="F57" s="68" t="s">
        <v>45</v>
      </c>
      <c r="G57" s="79">
        <v>2290</v>
      </c>
      <c r="H57" s="79">
        <v>6688086.5795870423</v>
      </c>
      <c r="I57" s="80">
        <v>1298</v>
      </c>
      <c r="K57" s="11" t="s">
        <v>45</v>
      </c>
      <c r="L57" s="102">
        <v>-0.23362445414847166</v>
      </c>
      <c r="M57" s="102">
        <v>-0.65486819697125431</v>
      </c>
      <c r="N57" s="103">
        <v>-0.18412942989214176</v>
      </c>
      <c r="R57" s="6"/>
      <c r="S57" s="6"/>
      <c r="T57" s="6"/>
    </row>
    <row r="58" spans="1:20" ht="13.5" thickBot="1" x14ac:dyDescent="0.25">
      <c r="A58" s="40" t="s">
        <v>46</v>
      </c>
      <c r="B58" s="34">
        <v>5761</v>
      </c>
      <c r="C58" s="34">
        <v>7625755.3084590845</v>
      </c>
      <c r="D58" s="35">
        <v>4222</v>
      </c>
      <c r="E58" s="20"/>
      <c r="F58" s="69" t="s">
        <v>46</v>
      </c>
      <c r="G58" s="74">
        <v>8016</v>
      </c>
      <c r="H58" s="74">
        <v>8944162.1763944458</v>
      </c>
      <c r="I58" s="75">
        <v>5287</v>
      </c>
      <c r="K58" s="12" t="s">
        <v>46</v>
      </c>
      <c r="L58" s="104">
        <v>-0.28131237524950103</v>
      </c>
      <c r="M58" s="104">
        <v>-0.14740417737671607</v>
      </c>
      <c r="N58" s="105">
        <v>-0.20143748817855112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22803</v>
      </c>
      <c r="C60" s="85">
        <v>22313844.601812094</v>
      </c>
      <c r="D60" s="85">
        <v>17090</v>
      </c>
      <c r="E60" s="20"/>
      <c r="F60" s="50" t="s">
        <v>47</v>
      </c>
      <c r="G60" s="51">
        <v>40632</v>
      </c>
      <c r="H60" s="51">
        <v>31732999.549143441</v>
      </c>
      <c r="I60" s="55">
        <v>32138</v>
      </c>
      <c r="K60" s="98" t="s">
        <v>47</v>
      </c>
      <c r="L60" s="99">
        <v>-0.43879208505611345</v>
      </c>
      <c r="M60" s="99">
        <v>-0.29682523181410359</v>
      </c>
      <c r="N60" s="99">
        <v>-0.46823075486962473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4205</v>
      </c>
      <c r="C61" s="30">
        <v>3690198.9086707071</v>
      </c>
      <c r="D61" s="31">
        <v>3172</v>
      </c>
      <c r="E61" s="20"/>
      <c r="F61" s="73" t="s">
        <v>48</v>
      </c>
      <c r="G61" s="57">
        <v>5223</v>
      </c>
      <c r="H61" s="57">
        <v>4331789.9436343303</v>
      </c>
      <c r="I61" s="58">
        <v>3764</v>
      </c>
      <c r="K61" s="10" t="s">
        <v>48</v>
      </c>
      <c r="L61" s="102">
        <v>-0.19490714148956534</v>
      </c>
      <c r="M61" s="102">
        <v>-0.14811222227117837</v>
      </c>
      <c r="N61" s="103">
        <v>-0.15727948990435703</v>
      </c>
    </row>
    <row r="62" spans="1:20" ht="13.5" thickBot="1" x14ac:dyDescent="0.25">
      <c r="A62" s="39" t="s">
        <v>49</v>
      </c>
      <c r="B62" s="30">
        <v>2220</v>
      </c>
      <c r="C62" s="30">
        <v>2582760.1683815271</v>
      </c>
      <c r="D62" s="31">
        <v>1135</v>
      </c>
      <c r="E62" s="20"/>
      <c r="F62" s="68" t="s">
        <v>49</v>
      </c>
      <c r="G62" s="79">
        <v>4297</v>
      </c>
      <c r="H62" s="79">
        <v>4841315.9315827228</v>
      </c>
      <c r="I62" s="80">
        <v>2156</v>
      </c>
      <c r="K62" s="11" t="s">
        <v>49</v>
      </c>
      <c r="L62" s="102">
        <v>-0.48336048405864551</v>
      </c>
      <c r="M62" s="102">
        <v>-0.46651691298791753</v>
      </c>
      <c r="N62" s="103">
        <v>-0.47356215213358066</v>
      </c>
    </row>
    <row r="63" spans="1:20" ht="13.5" thickBot="1" x14ac:dyDescent="0.25">
      <c r="A63" s="40" t="s">
        <v>50</v>
      </c>
      <c r="B63" s="34">
        <v>16378</v>
      </c>
      <c r="C63" s="34">
        <v>16040885.524759863</v>
      </c>
      <c r="D63" s="35">
        <v>12783</v>
      </c>
      <c r="E63" s="20"/>
      <c r="F63" s="69" t="s">
        <v>50</v>
      </c>
      <c r="G63" s="74">
        <v>31112</v>
      </c>
      <c r="H63" s="74">
        <v>22559893.673926387</v>
      </c>
      <c r="I63" s="75">
        <v>26218</v>
      </c>
      <c r="K63" s="12" t="s">
        <v>50</v>
      </c>
      <c r="L63" s="104">
        <v>-0.47357932630496269</v>
      </c>
      <c r="M63" s="104">
        <v>-0.28896448907916938</v>
      </c>
      <c r="N63" s="105">
        <v>-0.5124342055076665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2103</v>
      </c>
      <c r="C65" s="85">
        <v>2877148.6248580734</v>
      </c>
      <c r="D65" s="85">
        <v>776</v>
      </c>
      <c r="E65" s="20"/>
      <c r="F65" s="50" t="s">
        <v>51</v>
      </c>
      <c r="G65" s="51">
        <v>2909</v>
      </c>
      <c r="H65" s="51">
        <v>3460957.6725984318</v>
      </c>
      <c r="I65" s="55">
        <v>1578</v>
      </c>
      <c r="K65" s="98" t="s">
        <v>51</v>
      </c>
      <c r="L65" s="99">
        <v>-0.27707115847370234</v>
      </c>
      <c r="M65" s="99">
        <v>-0.16868424955398076</v>
      </c>
      <c r="N65" s="99">
        <v>-0.50823827629911278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1706</v>
      </c>
      <c r="C66" s="30">
        <v>2326197.5369397802</v>
      </c>
      <c r="D66" s="31">
        <v>497</v>
      </c>
      <c r="E66" s="20"/>
      <c r="F66" s="73" t="s">
        <v>52</v>
      </c>
      <c r="G66" s="57">
        <v>2178</v>
      </c>
      <c r="H66" s="57">
        <v>2576678.7310574222</v>
      </c>
      <c r="I66" s="58">
        <v>954</v>
      </c>
      <c r="K66" s="10" t="s">
        <v>52</v>
      </c>
      <c r="L66" s="102">
        <v>-0.21671258034894403</v>
      </c>
      <c r="M66" s="102">
        <v>-9.7210875030139698E-2</v>
      </c>
      <c r="N66" s="103">
        <v>-0.47903563941299787</v>
      </c>
    </row>
    <row r="67" spans="1:18" ht="13.5" thickBot="1" x14ac:dyDescent="0.25">
      <c r="A67" s="40" t="s">
        <v>53</v>
      </c>
      <c r="B67" s="34">
        <v>397</v>
      </c>
      <c r="C67" s="34">
        <v>550951.0879182932</v>
      </c>
      <c r="D67" s="35">
        <v>279</v>
      </c>
      <c r="E67" s="20"/>
      <c r="F67" s="69" t="s">
        <v>53</v>
      </c>
      <c r="G67" s="74">
        <v>731</v>
      </c>
      <c r="H67" s="74">
        <v>884278.9415410097</v>
      </c>
      <c r="I67" s="75">
        <v>624</v>
      </c>
      <c r="K67" s="12" t="s">
        <v>53</v>
      </c>
      <c r="L67" s="104">
        <v>-0.45690834473324216</v>
      </c>
      <c r="M67" s="104">
        <v>-0.37694876352232787</v>
      </c>
      <c r="N67" s="105">
        <v>-0.55288461538461542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13409</v>
      </c>
      <c r="C69" s="85">
        <v>12049960.805205807</v>
      </c>
      <c r="D69" s="85">
        <v>11429</v>
      </c>
      <c r="E69" s="20"/>
      <c r="F69" s="50" t="s">
        <v>54</v>
      </c>
      <c r="G69" s="51">
        <v>14480</v>
      </c>
      <c r="H69" s="51">
        <v>12108837.418579809</v>
      </c>
      <c r="I69" s="55">
        <v>11630</v>
      </c>
      <c r="K69" s="98" t="s">
        <v>54</v>
      </c>
      <c r="L69" s="99">
        <v>-7.3964088397790007E-2</v>
      </c>
      <c r="M69" s="99">
        <v>-4.8622845727255282E-3</v>
      </c>
      <c r="N69" s="99">
        <v>-1.7282889079965558E-2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5346</v>
      </c>
      <c r="C70" s="30">
        <v>4087239.1221063132</v>
      </c>
      <c r="D70" s="31">
        <v>4466</v>
      </c>
      <c r="E70" s="20"/>
      <c r="F70" s="73" t="s">
        <v>55</v>
      </c>
      <c r="G70" s="57">
        <v>5414</v>
      </c>
      <c r="H70" s="57">
        <v>3792700.9277105602</v>
      </c>
      <c r="I70" s="58">
        <v>4102</v>
      </c>
      <c r="K70" s="10" t="s">
        <v>55</v>
      </c>
      <c r="L70" s="102">
        <v>-1.2560029553010721E-2</v>
      </c>
      <c r="M70" s="102">
        <v>7.7659219645760169E-2</v>
      </c>
      <c r="N70" s="103">
        <v>8.8737201365187701E-2</v>
      </c>
    </row>
    <row r="71" spans="1:18" ht="13.5" thickBot="1" x14ac:dyDescent="0.25">
      <c r="A71" s="39" t="s">
        <v>56</v>
      </c>
      <c r="B71" s="30">
        <v>761</v>
      </c>
      <c r="C71" s="30">
        <v>615166.89947882167</v>
      </c>
      <c r="D71" s="31">
        <v>642</v>
      </c>
      <c r="E71" s="20"/>
      <c r="F71" s="68" t="s">
        <v>56</v>
      </c>
      <c r="G71" s="79">
        <v>1196</v>
      </c>
      <c r="H71" s="79">
        <v>939152.03457659844</v>
      </c>
      <c r="I71" s="80">
        <v>867</v>
      </c>
      <c r="K71" s="11" t="s">
        <v>56</v>
      </c>
      <c r="L71" s="102">
        <v>-0.36371237458193983</v>
      </c>
      <c r="M71" s="102">
        <v>-0.34497623725411009</v>
      </c>
      <c r="N71" s="103">
        <v>-0.25951557093425603</v>
      </c>
    </row>
    <row r="72" spans="1:18" ht="13.5" thickBot="1" x14ac:dyDescent="0.25">
      <c r="A72" s="39" t="s">
        <v>57</v>
      </c>
      <c r="B72" s="30">
        <v>708</v>
      </c>
      <c r="C72" s="30">
        <v>800911.9075524346</v>
      </c>
      <c r="D72" s="31">
        <v>618</v>
      </c>
      <c r="E72" s="20"/>
      <c r="F72" s="68" t="s">
        <v>57</v>
      </c>
      <c r="G72" s="79">
        <v>1063</v>
      </c>
      <c r="H72" s="79">
        <v>896988.52860465599</v>
      </c>
      <c r="I72" s="80">
        <v>904</v>
      </c>
      <c r="K72" s="11" t="s">
        <v>57</v>
      </c>
      <c r="L72" s="102">
        <v>-0.33396048918156163</v>
      </c>
      <c r="M72" s="102">
        <v>-0.10711020039651675</v>
      </c>
      <c r="N72" s="103">
        <v>-0.3163716814159292</v>
      </c>
    </row>
    <row r="73" spans="1:18" ht="13.5" thickBot="1" x14ac:dyDescent="0.25">
      <c r="A73" s="40" t="s">
        <v>58</v>
      </c>
      <c r="B73" s="34">
        <v>6594</v>
      </c>
      <c r="C73" s="34">
        <v>6546642.8760682372</v>
      </c>
      <c r="D73" s="35">
        <v>5703</v>
      </c>
      <c r="E73" s="20"/>
      <c r="F73" s="69" t="s">
        <v>58</v>
      </c>
      <c r="G73" s="74">
        <v>6807</v>
      </c>
      <c r="H73" s="74">
        <v>6479995.9276879961</v>
      </c>
      <c r="I73" s="75">
        <v>5757</v>
      </c>
      <c r="K73" s="12" t="s">
        <v>58</v>
      </c>
      <c r="L73" s="104">
        <v>-3.1291317761128257E-2</v>
      </c>
      <c r="M73" s="104">
        <v>1.0285029361742248E-2</v>
      </c>
      <c r="N73" s="105">
        <v>-9.3798853569567742E-3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41516</v>
      </c>
      <c r="C75" s="85">
        <v>52049973.099930793</v>
      </c>
      <c r="D75" s="85">
        <v>29273</v>
      </c>
      <c r="E75" s="20"/>
      <c r="F75" s="50" t="s">
        <v>59</v>
      </c>
      <c r="G75" s="51">
        <v>51999</v>
      </c>
      <c r="H75" s="51">
        <v>58428554.599741891</v>
      </c>
      <c r="I75" s="55">
        <v>32812</v>
      </c>
      <c r="K75" s="98" t="s">
        <v>59</v>
      </c>
      <c r="L75" s="99">
        <v>-0.20160003076982247</v>
      </c>
      <c r="M75" s="99">
        <v>-0.10916890796814738</v>
      </c>
      <c r="N75" s="99">
        <v>-0.10785688162867246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41516</v>
      </c>
      <c r="C76" s="34">
        <v>52049973.099930793</v>
      </c>
      <c r="D76" s="35">
        <v>29273</v>
      </c>
      <c r="E76" s="20"/>
      <c r="F76" s="72" t="s">
        <v>60</v>
      </c>
      <c r="G76" s="61">
        <v>51999</v>
      </c>
      <c r="H76" s="61">
        <v>58428554.599741891</v>
      </c>
      <c r="I76" s="62">
        <v>32812</v>
      </c>
      <c r="K76" s="14" t="s">
        <v>60</v>
      </c>
      <c r="L76" s="104">
        <v>-0.20160003076982247</v>
      </c>
      <c r="M76" s="104">
        <v>-0.10916890796814738</v>
      </c>
      <c r="N76" s="105">
        <v>-0.10785688162867246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12421</v>
      </c>
      <c r="C78" s="85">
        <v>11242652.692942886</v>
      </c>
      <c r="D78" s="85">
        <v>7134</v>
      </c>
      <c r="E78" s="20"/>
      <c r="F78" s="50" t="s">
        <v>61</v>
      </c>
      <c r="G78" s="51">
        <v>22191</v>
      </c>
      <c r="H78" s="51">
        <v>19630708.224352665</v>
      </c>
      <c r="I78" s="55">
        <v>13026</v>
      </c>
      <c r="K78" s="98" t="s">
        <v>61</v>
      </c>
      <c r="L78" s="99">
        <v>-0.44026857735117841</v>
      </c>
      <c r="M78" s="99">
        <v>-0.42729255794266596</v>
      </c>
      <c r="N78" s="99">
        <v>-0.45232611699677572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12421</v>
      </c>
      <c r="C79" s="34">
        <v>11242652.692942886</v>
      </c>
      <c r="D79" s="35">
        <v>7134</v>
      </c>
      <c r="E79" s="20"/>
      <c r="F79" s="72" t="s">
        <v>62</v>
      </c>
      <c r="G79" s="61">
        <v>22191</v>
      </c>
      <c r="H79" s="61">
        <v>19630708.224352665</v>
      </c>
      <c r="I79" s="62">
        <v>13026</v>
      </c>
      <c r="K79" s="14" t="s">
        <v>62</v>
      </c>
      <c r="L79" s="104">
        <v>-0.44026857735117841</v>
      </c>
      <c r="M79" s="104">
        <v>-0.42729255794266596</v>
      </c>
      <c r="N79" s="105">
        <v>-0.45232611699677572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8928</v>
      </c>
      <c r="C81" s="85">
        <v>11883383.674490079</v>
      </c>
      <c r="D81" s="85">
        <v>7422</v>
      </c>
      <c r="E81" s="20"/>
      <c r="F81" s="50" t="s">
        <v>63</v>
      </c>
      <c r="G81" s="51">
        <v>11224</v>
      </c>
      <c r="H81" s="51">
        <v>11184660.713224445</v>
      </c>
      <c r="I81" s="55">
        <v>9344</v>
      </c>
      <c r="K81" s="98" t="s">
        <v>63</v>
      </c>
      <c r="L81" s="99">
        <v>-0.20456165359942979</v>
      </c>
      <c r="M81" s="99">
        <v>6.2471538402544713E-2</v>
      </c>
      <c r="N81" s="99">
        <v>-0.20569349315068497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8928</v>
      </c>
      <c r="C82" s="34">
        <v>11883383.674490079</v>
      </c>
      <c r="D82" s="35">
        <v>7422</v>
      </c>
      <c r="E82" s="20"/>
      <c r="F82" s="72" t="s">
        <v>64</v>
      </c>
      <c r="G82" s="61">
        <v>11224</v>
      </c>
      <c r="H82" s="61">
        <v>11184660.713224445</v>
      </c>
      <c r="I82" s="62">
        <v>9344</v>
      </c>
      <c r="K82" s="14" t="s">
        <v>64</v>
      </c>
      <c r="L82" s="104">
        <v>-0.20456165359942979</v>
      </c>
      <c r="M82" s="104">
        <v>6.2471538402544713E-2</v>
      </c>
      <c r="N82" s="105">
        <v>-0.20569349315068497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10429</v>
      </c>
      <c r="C84" s="85">
        <v>14450268.901188519</v>
      </c>
      <c r="D84" s="85">
        <v>8233</v>
      </c>
      <c r="E84" s="20"/>
      <c r="F84" s="50" t="s">
        <v>65</v>
      </c>
      <c r="G84" s="51">
        <v>13019</v>
      </c>
      <c r="H84" s="51">
        <v>14130050.567910787</v>
      </c>
      <c r="I84" s="55">
        <v>10573</v>
      </c>
      <c r="K84" s="98" t="s">
        <v>65</v>
      </c>
      <c r="L84" s="99">
        <v>-0.19894001075351408</v>
      </c>
      <c r="M84" s="99">
        <v>2.2662221323180853E-2</v>
      </c>
      <c r="N84" s="99">
        <v>-0.2213184526624421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2736</v>
      </c>
      <c r="C85" s="30">
        <v>4029748.1499787821</v>
      </c>
      <c r="D85" s="31">
        <v>2156</v>
      </c>
      <c r="E85" s="20"/>
      <c r="F85" s="73" t="s">
        <v>66</v>
      </c>
      <c r="G85" s="57">
        <v>3892</v>
      </c>
      <c r="H85" s="57">
        <v>3758984.8912234418</v>
      </c>
      <c r="I85" s="58">
        <v>3156</v>
      </c>
      <c r="K85" s="10" t="s">
        <v>66</v>
      </c>
      <c r="L85" s="102">
        <v>-0.29701952723535452</v>
      </c>
      <c r="M85" s="102">
        <v>7.203095159747086E-2</v>
      </c>
      <c r="N85" s="103">
        <v>-0.3168567807351077</v>
      </c>
    </row>
    <row r="86" spans="1:18" ht="13.5" thickBot="1" x14ac:dyDescent="0.25">
      <c r="A86" s="39" t="s">
        <v>67</v>
      </c>
      <c r="B86" s="30">
        <v>2706</v>
      </c>
      <c r="C86" s="30">
        <v>3399758.3095536972</v>
      </c>
      <c r="D86" s="31">
        <v>2202</v>
      </c>
      <c r="E86" s="20"/>
      <c r="F86" s="68" t="s">
        <v>67</v>
      </c>
      <c r="G86" s="79">
        <v>2907</v>
      </c>
      <c r="H86" s="79">
        <v>3274488.0599565078</v>
      </c>
      <c r="I86" s="80">
        <v>2427</v>
      </c>
      <c r="K86" s="11" t="s">
        <v>67</v>
      </c>
      <c r="L86" s="102">
        <v>-6.9143446852425128E-2</v>
      </c>
      <c r="M86" s="102">
        <v>3.8256438045724206E-2</v>
      </c>
      <c r="N86" s="103">
        <v>-9.2707045735475946E-2</v>
      </c>
    </row>
    <row r="87" spans="1:18" ht="13.5" thickBot="1" x14ac:dyDescent="0.25">
      <c r="A87" s="40" t="s">
        <v>68</v>
      </c>
      <c r="B87" s="34">
        <v>4987</v>
      </c>
      <c r="C87" s="34">
        <v>7020762.44165604</v>
      </c>
      <c r="D87" s="35">
        <v>3875</v>
      </c>
      <c r="E87" s="20"/>
      <c r="F87" s="69" t="s">
        <v>68</v>
      </c>
      <c r="G87" s="74">
        <v>6220</v>
      </c>
      <c r="H87" s="74">
        <v>7096577.6167308362</v>
      </c>
      <c r="I87" s="75">
        <v>4990</v>
      </c>
      <c r="K87" s="12" t="s">
        <v>68</v>
      </c>
      <c r="L87" s="104">
        <v>-0.19823151125401928</v>
      </c>
      <c r="M87" s="104">
        <v>-1.0683343319751071E-2</v>
      </c>
      <c r="N87" s="105">
        <v>-0.2234468937875751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1968</v>
      </c>
      <c r="C89" s="85">
        <v>2319656.1167078987</v>
      </c>
      <c r="D89" s="85">
        <v>1547</v>
      </c>
      <c r="E89" s="20"/>
      <c r="F89" s="54" t="s">
        <v>69</v>
      </c>
      <c r="G89" s="51">
        <v>2793</v>
      </c>
      <c r="H89" s="51">
        <v>2469324.3139023399</v>
      </c>
      <c r="I89" s="55">
        <v>2396</v>
      </c>
      <c r="K89" s="101" t="s">
        <v>69</v>
      </c>
      <c r="L89" s="99">
        <v>-0.29538131041890436</v>
      </c>
      <c r="M89" s="99">
        <v>-6.0610992388406282E-2</v>
      </c>
      <c r="N89" s="99">
        <v>-0.35434056761268784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1968</v>
      </c>
      <c r="C90" s="34">
        <v>2319656.1167078987</v>
      </c>
      <c r="D90" s="35">
        <v>1547</v>
      </c>
      <c r="E90" s="20"/>
      <c r="F90" s="71" t="s">
        <v>70</v>
      </c>
      <c r="G90" s="61">
        <v>2793</v>
      </c>
      <c r="H90" s="61">
        <v>2469324.3139023399</v>
      </c>
      <c r="I90" s="62">
        <v>2396</v>
      </c>
      <c r="K90" s="13" t="s">
        <v>70</v>
      </c>
      <c r="L90" s="104">
        <v>-0.29538131041890436</v>
      </c>
      <c r="M90" s="104">
        <v>-6.0610992388406282E-2</v>
      </c>
      <c r="N90" s="105">
        <v>-0.35434056761268784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73"/>
      <c r="M91" s="173"/>
      <c r="N91" s="173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25" right="0.25" top="0.75" bottom="0.75" header="0.3" footer="0.3"/>
  <pageSetup paperSize="9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workbookViewId="0">
      <selection activeCell="B6" sqref="B6"/>
    </sheetView>
  </sheetViews>
  <sheetFormatPr baseColWidth="10" defaultRowHeight="15" x14ac:dyDescent="0.25"/>
  <cols>
    <col min="1" max="1" width="21.42578125" customWidth="1"/>
    <col min="2" max="2" width="14.7109375" customWidth="1"/>
    <col min="3" max="3" width="13.85546875" customWidth="1"/>
    <col min="4" max="4" width="12.85546875" customWidth="1"/>
  </cols>
  <sheetData>
    <row r="1" spans="1:9" x14ac:dyDescent="0.25">
      <c r="A1" s="22" t="s">
        <v>73</v>
      </c>
      <c r="B1" s="23" t="s">
        <v>75</v>
      </c>
      <c r="C1" s="25"/>
      <c r="D1" s="25"/>
    </row>
    <row r="2" spans="1:9" x14ac:dyDescent="0.25">
      <c r="A2" s="25" t="s">
        <v>90</v>
      </c>
      <c r="B2" s="26">
        <v>2023</v>
      </c>
      <c r="C2" s="25"/>
      <c r="D2" s="25"/>
    </row>
    <row r="3" spans="1:9" ht="16.5" thickBot="1" x14ac:dyDescent="0.35">
      <c r="A3" s="81"/>
      <c r="B3" s="24"/>
      <c r="C3" s="24"/>
      <c r="D3" s="24"/>
    </row>
    <row r="4" spans="1:9" ht="15.75" thickBot="1" x14ac:dyDescent="0.3">
      <c r="A4" s="27"/>
      <c r="B4" s="95" t="s">
        <v>72</v>
      </c>
      <c r="C4" s="82" t="s">
        <v>0</v>
      </c>
      <c r="D4" s="83" t="s">
        <v>3</v>
      </c>
    </row>
    <row r="5" spans="1:9" ht="15.75" thickBot="1" x14ac:dyDescent="0.3">
      <c r="A5" s="27"/>
      <c r="B5" s="27"/>
      <c r="C5" s="28"/>
      <c r="D5" s="27"/>
    </row>
    <row r="6" spans="1:9" ht="15.75" thickBot="1" x14ac:dyDescent="0.3">
      <c r="A6" s="84" t="s">
        <v>1</v>
      </c>
      <c r="B6" s="85">
        <f t="shared" ref="B6" si="0">+B8+B18+B23+B26+B29+B33+B36+B43+B54+B60+B65+B69+B75+B78+B81+B84+B89+B92</f>
        <v>0</v>
      </c>
      <c r="C6" s="85">
        <f>+C8+C18+C23+C26+C29+C33+C36+C43+C54+C60+C65+C69+C75+C78+C81+C84+C89+C92</f>
        <v>0</v>
      </c>
      <c r="D6" s="85">
        <f>+D8+D18+D23+D26+D29+D33+D36+D43+D54+D60+D65+D69+D75+D78+D81+D84+D89+D92</f>
        <v>0</v>
      </c>
      <c r="E6" t="s">
        <v>93</v>
      </c>
      <c r="F6" s="165"/>
      <c r="G6" s="165"/>
      <c r="H6" s="165"/>
      <c r="I6" s="163" t="s">
        <v>93</v>
      </c>
    </row>
    <row r="7" spans="1:9" ht="15.75" thickBot="1" x14ac:dyDescent="0.3">
      <c r="A7" s="24"/>
      <c r="B7" s="37"/>
      <c r="C7" s="37"/>
      <c r="D7" s="111"/>
      <c r="E7" t="s">
        <v>91</v>
      </c>
      <c r="F7" s="163"/>
      <c r="G7" s="163"/>
      <c r="H7" s="163"/>
      <c r="I7" s="163" t="s">
        <v>92</v>
      </c>
    </row>
    <row r="8" spans="1:9" ht="15.75" thickBot="1" x14ac:dyDescent="0.3">
      <c r="A8" s="86" t="s">
        <v>4</v>
      </c>
      <c r="B8" s="87">
        <f t="shared" ref="B8:C8" si="1">+B9+B10+B11+B12+B13+B14+B15+B16</f>
        <v>0</v>
      </c>
      <c r="C8" s="87">
        <f t="shared" si="1"/>
        <v>0</v>
      </c>
      <c r="D8" s="87">
        <f>+D9+D10+D11+D12+D13+D14+D15+D16</f>
        <v>0</v>
      </c>
      <c r="F8" s="163"/>
      <c r="G8" s="163"/>
      <c r="H8" s="163"/>
      <c r="I8" s="163"/>
    </row>
    <row r="9" spans="1:9" ht="15.75" thickBot="1" x14ac:dyDescent="0.3">
      <c r="A9" s="29" t="s">
        <v>5</v>
      </c>
      <c r="B9" s="30">
        <f>'Enero 2023'!B9+'Febrero 2023'!B9+'Marzo 2023'!B9+'Abril 2022'!B9+'Mayo 2022'!B9+'Junio 2022'!B9+'Julio 2022'!B9+'Agosto 2022'!B9+'Septiembre 2022'!B9+'Octubre 2022'!B9+'Noviembre 2022'!B9+'Diciembre 2022'!B9-'Año 2023'!B9</f>
        <v>0</v>
      </c>
      <c r="C9" s="30">
        <f>'Enero 2023'!C9+'Febrero 2023'!C9+'Marzo 2023'!C9+'Abril 2022'!C9+'Mayo 2022'!C9+'Junio 2022'!C9+'Julio 2022'!C9+'Agosto 2022'!C9+'Septiembre 2022'!C9+'Octubre 2022'!C9+'Noviembre 2022'!C9+'Diciembre 2022'!C9-'Año 2023'!C9</f>
        <v>0</v>
      </c>
      <c r="D9" s="31">
        <f>'Enero 2023'!D9+'Febrero 2023'!D9+'Marzo 2023'!D9+'Abril 2022'!D9+'Mayo 2022'!D9+'Junio 2022'!D9+'Julio 2022'!D9+'Agosto 2022'!D9+'Septiembre 2022'!D9+'Octubre 2022'!D9+'Noviembre 2022'!D9+'Diciembre 2022'!D9-'Año 2023'!D9</f>
        <v>0</v>
      </c>
      <c r="F9" s="165">
        <f>'ITR22'!B9+IITR22!B9+IIITR22!B9+IVTR22!B9-'Año 2023'!B9</f>
        <v>0</v>
      </c>
      <c r="G9" s="165">
        <f>'ITR22'!C9+IITR22!C9+IIITR22!C9+IVTR22!C9-'Año 2023'!C9</f>
        <v>0</v>
      </c>
      <c r="H9" s="165">
        <f>'ITR22'!D9+IITR22!D9+IIITR22!D9+IVTR22!D9-'Año 2023'!D9</f>
        <v>0</v>
      </c>
      <c r="I9" s="163"/>
    </row>
    <row r="10" spans="1:9" ht="15.75" thickBot="1" x14ac:dyDescent="0.3">
      <c r="A10" s="32" t="s">
        <v>6</v>
      </c>
      <c r="B10" s="30">
        <f>'Enero 2023'!B10+'Febrero 2023'!B10+'Marzo 2023'!B10+'Abril 2022'!B10+'Mayo 2022'!B10+'Junio 2022'!B10+'Julio 2022'!B10+'Agosto 2022'!B10+'Septiembre 2022'!B10+'Octubre 2022'!B10+'Noviembre 2022'!B10+'Diciembre 2022'!B10-'Año 2023'!B10</f>
        <v>0</v>
      </c>
      <c r="C10" s="30">
        <f>'Enero 2023'!C10+'Febrero 2023'!C10+'Marzo 2023'!C10+'Abril 2022'!C10+'Mayo 2022'!C10+'Junio 2022'!C10+'Julio 2022'!C10+'Agosto 2022'!C10+'Septiembre 2022'!C10+'Octubre 2022'!C10+'Noviembre 2022'!C10+'Diciembre 2022'!C10-'Año 2023'!C10</f>
        <v>0</v>
      </c>
      <c r="D10" s="31">
        <f>'Enero 2023'!D10+'Febrero 2023'!D10+'Marzo 2023'!D10+'Abril 2022'!D10+'Mayo 2022'!D10+'Junio 2022'!D10+'Julio 2022'!D10+'Agosto 2022'!D10+'Septiembre 2022'!D10+'Octubre 2022'!D10+'Noviembre 2022'!D10+'Diciembre 2022'!D10-'Año 2023'!D10</f>
        <v>0</v>
      </c>
      <c r="F10" s="165">
        <f>'ITR22'!B10+IITR22!B10+IIITR22!B10+IVTR22!B10-'Año 2023'!B10</f>
        <v>0</v>
      </c>
      <c r="G10" s="165">
        <f>'ITR22'!C10+IITR22!C10+IIITR22!C10+IVTR22!C10-'Año 2023'!C10</f>
        <v>0</v>
      </c>
      <c r="H10" s="165">
        <f>'ITR22'!D10+IITR22!D10+IIITR22!D10+IVTR22!D10-'Año 2023'!D10</f>
        <v>0</v>
      </c>
      <c r="I10" s="163"/>
    </row>
    <row r="11" spans="1:9" ht="15.75" thickBot="1" x14ac:dyDescent="0.3">
      <c r="A11" s="32" t="s">
        <v>7</v>
      </c>
      <c r="B11" s="30">
        <f>'Enero 2023'!B11+'Febrero 2023'!B11+'Marzo 2023'!B11+'Abril 2022'!B11+'Mayo 2022'!B11+'Junio 2022'!B11+'Julio 2022'!B11+'Agosto 2022'!B11+'Septiembre 2022'!B11+'Octubre 2022'!B11+'Noviembre 2022'!B11+'Diciembre 2022'!B11-'Año 2023'!B11</f>
        <v>0</v>
      </c>
      <c r="C11" s="30">
        <f>'Enero 2023'!C11+'Febrero 2023'!C11+'Marzo 2023'!C11+'Abril 2022'!C11+'Mayo 2022'!C11+'Junio 2022'!C11+'Julio 2022'!C11+'Agosto 2022'!C11+'Septiembre 2022'!C11+'Octubre 2022'!C11+'Noviembre 2022'!C11+'Diciembre 2022'!C11-'Año 2023'!C11</f>
        <v>0</v>
      </c>
      <c r="D11" s="31">
        <f>'Enero 2023'!D11+'Febrero 2023'!D11+'Marzo 2023'!D11+'Abril 2022'!D11+'Mayo 2022'!D11+'Junio 2022'!D11+'Julio 2022'!D11+'Agosto 2022'!D11+'Septiembre 2022'!D11+'Octubre 2022'!D11+'Noviembre 2022'!D11+'Diciembre 2022'!D11-'Año 2023'!D11</f>
        <v>0</v>
      </c>
      <c r="F11" s="165">
        <f>'ITR22'!B11+IITR22!B11+IIITR22!B11+IVTR22!B11-'Año 2023'!B11</f>
        <v>0</v>
      </c>
      <c r="G11" s="165">
        <f>'ITR22'!C11+IITR22!C11+IIITR22!C11+IVTR22!C11-'Año 2023'!C11</f>
        <v>0</v>
      </c>
      <c r="H11" s="165">
        <f>'ITR22'!D11+IITR22!D11+IIITR22!D11+IVTR22!D11-'Año 2023'!D11</f>
        <v>0</v>
      </c>
      <c r="I11" s="163"/>
    </row>
    <row r="12" spans="1:9" ht="15.75" thickBot="1" x14ac:dyDescent="0.3">
      <c r="A12" s="32" t="s">
        <v>8</v>
      </c>
      <c r="B12" s="30">
        <f>'Enero 2023'!B12+'Febrero 2023'!B12+'Marzo 2023'!B12+'Abril 2022'!B12+'Mayo 2022'!B12+'Junio 2022'!B12+'Julio 2022'!B12+'Agosto 2022'!B12+'Septiembre 2022'!B12+'Octubre 2022'!B12+'Noviembre 2022'!B12+'Diciembre 2022'!B12-'Año 2023'!B12</f>
        <v>0</v>
      </c>
      <c r="C12" s="30">
        <f>'Enero 2023'!C12+'Febrero 2023'!C12+'Marzo 2023'!C12+'Abril 2022'!C12+'Mayo 2022'!C12+'Junio 2022'!C12+'Julio 2022'!C12+'Agosto 2022'!C12+'Septiembre 2022'!C12+'Octubre 2022'!C12+'Noviembre 2022'!C12+'Diciembre 2022'!C12-'Año 2023'!C12</f>
        <v>0</v>
      </c>
      <c r="D12" s="31">
        <f>'Enero 2023'!D12+'Febrero 2023'!D12+'Marzo 2023'!D12+'Abril 2022'!D12+'Mayo 2022'!D12+'Junio 2022'!D12+'Julio 2022'!D12+'Agosto 2022'!D12+'Septiembre 2022'!D12+'Octubre 2022'!D12+'Noviembre 2022'!D12+'Diciembre 2022'!D12-'Año 2023'!D12</f>
        <v>0</v>
      </c>
      <c r="F12" s="165">
        <f>'ITR22'!B12+IITR22!B12+IIITR22!B12+IVTR22!B12-'Año 2023'!B12</f>
        <v>0</v>
      </c>
      <c r="G12" s="165">
        <f>'ITR22'!C12+IITR22!C12+IIITR22!C12+IVTR22!C12-'Año 2023'!C12</f>
        <v>0</v>
      </c>
      <c r="H12" s="165">
        <f>'ITR22'!D12+IITR22!D12+IIITR22!D12+IVTR22!D12-'Año 2023'!D12</f>
        <v>0</v>
      </c>
      <c r="I12" s="163"/>
    </row>
    <row r="13" spans="1:9" ht="15.75" thickBot="1" x14ac:dyDescent="0.3">
      <c r="A13" s="32" t="s">
        <v>9</v>
      </c>
      <c r="B13" s="30">
        <f>'Enero 2023'!B13+'Febrero 2023'!B13+'Marzo 2023'!B13+'Abril 2022'!B13+'Mayo 2022'!B13+'Junio 2022'!B13+'Julio 2022'!B13+'Agosto 2022'!B13+'Septiembre 2022'!B13+'Octubre 2022'!B13+'Noviembre 2022'!B13+'Diciembre 2022'!B13-'Año 2023'!B13</f>
        <v>0</v>
      </c>
      <c r="C13" s="30">
        <f>'Enero 2023'!C13+'Febrero 2023'!C13+'Marzo 2023'!C13+'Abril 2022'!C13+'Mayo 2022'!C13+'Junio 2022'!C13+'Julio 2022'!C13+'Agosto 2022'!C13+'Septiembre 2022'!C13+'Octubre 2022'!C13+'Noviembre 2022'!C13+'Diciembre 2022'!C13-'Año 2023'!C13</f>
        <v>0</v>
      </c>
      <c r="D13" s="31">
        <f>'Enero 2023'!D13+'Febrero 2023'!D13+'Marzo 2023'!D13+'Abril 2022'!D13+'Mayo 2022'!D13+'Junio 2022'!D13+'Julio 2022'!D13+'Agosto 2022'!D13+'Septiembre 2022'!D13+'Octubre 2022'!D13+'Noviembre 2022'!D13+'Diciembre 2022'!D13-'Año 2023'!D13</f>
        <v>0</v>
      </c>
      <c r="F13" s="165">
        <f>'ITR22'!B13+IITR22!B13+IIITR22!B13+IVTR22!B13-'Año 2023'!B13</f>
        <v>0</v>
      </c>
      <c r="G13" s="165">
        <f>'ITR22'!C13+IITR22!C13+IIITR22!C13+IVTR22!C13-'Año 2023'!C13</f>
        <v>0</v>
      </c>
      <c r="H13" s="165">
        <f>'ITR22'!D13+IITR22!D13+IIITR22!D13+IVTR22!D13-'Año 2023'!D13</f>
        <v>0</v>
      </c>
      <c r="I13" s="163"/>
    </row>
    <row r="14" spans="1:9" ht="15.75" thickBot="1" x14ac:dyDescent="0.3">
      <c r="A14" s="32" t="s">
        <v>10</v>
      </c>
      <c r="B14" s="30">
        <f>'Enero 2023'!B14+'Febrero 2023'!B14+'Marzo 2023'!B14+'Abril 2022'!B14+'Mayo 2022'!B14+'Junio 2022'!B14+'Julio 2022'!B14+'Agosto 2022'!B14+'Septiembre 2022'!B14+'Octubre 2022'!B14+'Noviembre 2022'!B14+'Diciembre 2022'!B14-'Año 2023'!B14</f>
        <v>0</v>
      </c>
      <c r="C14" s="30">
        <f>'Enero 2023'!C14+'Febrero 2023'!C14+'Marzo 2023'!C14+'Abril 2022'!C14+'Mayo 2022'!C14+'Junio 2022'!C14+'Julio 2022'!C14+'Agosto 2022'!C14+'Septiembre 2022'!C14+'Octubre 2022'!C14+'Noviembre 2022'!C14+'Diciembre 2022'!C14-'Año 2023'!C14</f>
        <v>0</v>
      </c>
      <c r="D14" s="31">
        <f>'Enero 2023'!D14+'Febrero 2023'!D14+'Marzo 2023'!D14+'Abril 2022'!D14+'Mayo 2022'!D14+'Junio 2022'!D14+'Julio 2022'!D14+'Agosto 2022'!D14+'Septiembre 2022'!D14+'Octubre 2022'!D14+'Noviembre 2022'!D14+'Diciembre 2022'!D14-'Año 2023'!D14</f>
        <v>0</v>
      </c>
      <c r="F14" s="165">
        <f>'ITR22'!B14+IITR22!B14+IIITR22!B14+IVTR22!B14-'Año 2023'!B14</f>
        <v>0</v>
      </c>
      <c r="G14" s="165">
        <f>'ITR22'!C14+IITR22!C14+IIITR22!C14+IVTR22!C14-'Año 2023'!C14</f>
        <v>0</v>
      </c>
      <c r="H14" s="165">
        <f>'ITR22'!D14+IITR22!D14+IIITR22!D14+IVTR22!D14-'Año 2023'!D14</f>
        <v>0</v>
      </c>
      <c r="I14" s="163"/>
    </row>
    <row r="15" spans="1:9" ht="15.75" thickBot="1" x14ac:dyDescent="0.3">
      <c r="A15" s="32" t="s">
        <v>11</v>
      </c>
      <c r="B15" s="30">
        <f>'Enero 2023'!B15+'Febrero 2023'!B15+'Marzo 2023'!B15+'Abril 2022'!B15+'Mayo 2022'!B15+'Junio 2022'!B15+'Julio 2022'!B15+'Agosto 2022'!B15+'Septiembre 2022'!B15+'Octubre 2022'!B15+'Noviembre 2022'!B15+'Diciembre 2022'!B15-'Año 2023'!B15</f>
        <v>0</v>
      </c>
      <c r="C15" s="30">
        <f>'Enero 2023'!C15+'Febrero 2023'!C15+'Marzo 2023'!C15+'Abril 2022'!C15+'Mayo 2022'!C15+'Junio 2022'!C15+'Julio 2022'!C15+'Agosto 2022'!C15+'Septiembre 2022'!C15+'Octubre 2022'!C15+'Noviembre 2022'!C15+'Diciembre 2022'!C15-'Año 2023'!C15</f>
        <v>0</v>
      </c>
      <c r="D15" s="31">
        <f>'Enero 2023'!D15+'Febrero 2023'!D15+'Marzo 2023'!D15+'Abril 2022'!D15+'Mayo 2022'!D15+'Junio 2022'!D15+'Julio 2022'!D15+'Agosto 2022'!D15+'Septiembre 2022'!D15+'Octubre 2022'!D15+'Noviembre 2022'!D15+'Diciembre 2022'!D15-'Año 2023'!D15</f>
        <v>0</v>
      </c>
      <c r="F15" s="165">
        <f>'ITR22'!B15+IITR22!B15+IIITR22!B15+IVTR22!B15-'Año 2023'!B15</f>
        <v>0</v>
      </c>
      <c r="G15" s="165">
        <f>'ITR22'!C15+IITR22!C15+IIITR22!C15+IVTR22!C15-'Año 2023'!C15</f>
        <v>0</v>
      </c>
      <c r="H15" s="165">
        <f>'ITR22'!D15+IITR22!D15+IIITR22!D15+IVTR22!D15-'Año 2023'!D15</f>
        <v>0</v>
      </c>
      <c r="I15" s="163"/>
    </row>
    <row r="16" spans="1:9" ht="15.75" thickBot="1" x14ac:dyDescent="0.3">
      <c r="A16" s="33" t="s">
        <v>12</v>
      </c>
      <c r="B16" s="34">
        <f>'Enero 2023'!B16+'Febrero 2023'!B16+'Marzo 2023'!B16+'Abril 2022'!B16+'Mayo 2022'!B16+'Junio 2022'!B16+'Julio 2022'!B16+'Agosto 2022'!B16+'Septiembre 2022'!B16+'Octubre 2022'!B16+'Noviembre 2022'!B16+'Diciembre 2022'!B16-'Año 2023'!B16</f>
        <v>0</v>
      </c>
      <c r="C16" s="34">
        <f>'Enero 2023'!C16+'Febrero 2023'!C16+'Marzo 2023'!C16+'Abril 2022'!C16+'Mayo 2022'!C16+'Junio 2022'!C16+'Julio 2022'!C16+'Agosto 2022'!C16+'Septiembre 2022'!C16+'Octubre 2022'!C16+'Noviembre 2022'!C16+'Diciembre 2022'!C16-'Año 2023'!C16</f>
        <v>0</v>
      </c>
      <c r="D16" s="35">
        <f>'Enero 2023'!D16+'Febrero 2023'!D16+'Marzo 2023'!D16+'Abril 2022'!D16+'Mayo 2022'!D16+'Junio 2022'!D16+'Julio 2022'!D16+'Agosto 2022'!D16+'Septiembre 2022'!D16+'Octubre 2022'!D16+'Noviembre 2022'!D16+'Diciembre 2022'!D16-'Año 2023'!D16</f>
        <v>0</v>
      </c>
      <c r="F16" s="165">
        <f>'ITR22'!B16+IITR22!B16+IIITR22!B16+IVTR22!B16-'Año 2023'!B16</f>
        <v>0</v>
      </c>
      <c r="G16" s="165">
        <f>'ITR22'!C16+IITR22!C16+IIITR22!C16+IVTR22!C16-'Año 2023'!C16</f>
        <v>0</v>
      </c>
      <c r="H16" s="165">
        <f>'ITR22'!D16+IITR22!D16+IIITR22!D16+IVTR22!D16-'Año 2023'!D16</f>
        <v>0</v>
      </c>
      <c r="I16" s="163"/>
    </row>
    <row r="17" spans="1:9" ht="15.75" thickBot="1" x14ac:dyDescent="0.3">
      <c r="A17" s="24"/>
      <c r="B17" s="127"/>
      <c r="C17" s="127"/>
      <c r="D17" s="127"/>
      <c r="F17" s="165"/>
      <c r="G17" s="165"/>
      <c r="H17" s="165"/>
      <c r="I17" s="163"/>
    </row>
    <row r="18" spans="1:9" ht="15.75" thickBot="1" x14ac:dyDescent="0.3">
      <c r="A18" s="88" t="s">
        <v>13</v>
      </c>
      <c r="B18" s="89">
        <f t="shared" ref="B18:C18" si="2">+B19+B20+B21</f>
        <v>0</v>
      </c>
      <c r="C18" s="89">
        <f t="shared" si="2"/>
        <v>0</v>
      </c>
      <c r="D18" s="89">
        <f>+D19+D20+D21</f>
        <v>0</v>
      </c>
      <c r="F18" s="165"/>
      <c r="G18" s="165"/>
      <c r="H18" s="165"/>
      <c r="I18" s="163"/>
    </row>
    <row r="19" spans="1:9" ht="15.75" thickBot="1" x14ac:dyDescent="0.3">
      <c r="A19" s="38" t="s">
        <v>14</v>
      </c>
      <c r="B19" s="128">
        <f>'Enero 2023'!B19+'Febrero 2023'!B19+'Marzo 2023'!B19+'Abril 2022'!B19+'Mayo 2022'!B19+'Junio 2022'!B19+'Julio 2022'!B19+'Agosto 2022'!B19+'Septiembre 2022'!B19+'Octubre 2022'!B19+'Noviembre 2022'!B19+'Diciembre 2022'!B19-'Año 2023'!B19</f>
        <v>0</v>
      </c>
      <c r="C19" s="128">
        <f>'Enero 2023'!C19+'Febrero 2023'!C19+'Marzo 2023'!C19+'Abril 2022'!C19+'Mayo 2022'!C19+'Junio 2022'!C19+'Julio 2022'!C19+'Agosto 2022'!C19+'Septiembre 2022'!C19+'Octubre 2022'!C19+'Noviembre 2022'!C19+'Diciembre 2022'!C19-'Año 2023'!C19</f>
        <v>0</v>
      </c>
      <c r="D19" s="129">
        <f>'Enero 2023'!D19+'Febrero 2023'!D19+'Marzo 2023'!D19+'Abril 2022'!D19+'Mayo 2022'!D19+'Junio 2022'!D19+'Julio 2022'!D19+'Agosto 2022'!D19+'Septiembre 2022'!D19+'Octubre 2022'!D19+'Noviembre 2022'!D19+'Diciembre 2022'!D19-'Año 2023'!D19</f>
        <v>0</v>
      </c>
      <c r="F19" s="165">
        <f>'ITR22'!B19+IITR22!B19+IIITR22!B19+IVTR22!B19-'Año 2023'!B19</f>
        <v>0</v>
      </c>
      <c r="G19" s="165">
        <f>'ITR22'!C19+IITR22!C19+IIITR22!C19+IVTR22!C19-'Año 2023'!C19</f>
        <v>0</v>
      </c>
      <c r="H19" s="165">
        <f>'ITR22'!D19+IITR22!D19+IIITR22!D19+IVTR22!D19-'Año 2023'!D19</f>
        <v>0</v>
      </c>
      <c r="I19" s="163"/>
    </row>
    <row r="20" spans="1:9" ht="15.75" thickBot="1" x14ac:dyDescent="0.3">
      <c r="A20" s="39" t="s">
        <v>15</v>
      </c>
      <c r="B20" s="128">
        <f>'Enero 2023'!B20+'Febrero 2023'!B20+'Marzo 2023'!B20+'Abril 2022'!B20+'Mayo 2022'!B20+'Junio 2022'!B20+'Julio 2022'!B20+'Agosto 2022'!B20+'Septiembre 2022'!B20+'Octubre 2022'!B20+'Noviembre 2022'!B20+'Diciembre 2022'!B20-'Año 2023'!B20</f>
        <v>0</v>
      </c>
      <c r="C20" s="128">
        <f>'Enero 2023'!C20+'Febrero 2023'!C20+'Marzo 2023'!C20+'Abril 2022'!C20+'Mayo 2022'!C20+'Junio 2022'!C20+'Julio 2022'!C20+'Agosto 2022'!C20+'Septiembre 2022'!C20+'Octubre 2022'!C20+'Noviembre 2022'!C20+'Diciembre 2022'!C20-'Año 2023'!C20</f>
        <v>0</v>
      </c>
      <c r="D20" s="129">
        <f>'Enero 2023'!D20+'Febrero 2023'!D20+'Marzo 2023'!D20+'Abril 2022'!D20+'Mayo 2022'!D20+'Junio 2022'!D20+'Julio 2022'!D20+'Agosto 2022'!D20+'Septiembre 2022'!D20+'Octubre 2022'!D20+'Noviembre 2022'!D20+'Diciembre 2022'!D20-'Año 2023'!D20</f>
        <v>0</v>
      </c>
      <c r="F20" s="165">
        <f>'ITR22'!B20+IITR22!B20+IIITR22!B20+IVTR22!B20-'Año 2023'!B20</f>
        <v>0</v>
      </c>
      <c r="G20" s="165">
        <f>'ITR22'!C20+IITR22!C20+IIITR22!C20+IVTR22!C20-'Año 2023'!C20</f>
        <v>0</v>
      </c>
      <c r="H20" s="165">
        <f>'ITR22'!D20+IITR22!D20+IIITR22!D20+IVTR22!D20-'Año 2023'!D20</f>
        <v>0</v>
      </c>
      <c r="I20" s="163"/>
    </row>
    <row r="21" spans="1:9" ht="15.75" thickBot="1" x14ac:dyDescent="0.3">
      <c r="A21" s="40" t="s">
        <v>16</v>
      </c>
      <c r="B21" s="130">
        <f>'Enero 2023'!B21+'Febrero 2023'!B21+'Marzo 2023'!B21+'Abril 2022'!B21+'Mayo 2022'!B21+'Junio 2022'!B21+'Julio 2022'!B21+'Agosto 2022'!B21+'Septiembre 2022'!B21+'Octubre 2022'!B21+'Noviembre 2022'!B21+'Diciembre 2022'!B21-'Año 2023'!B21</f>
        <v>0</v>
      </c>
      <c r="C21" s="130">
        <f>'Enero 2023'!C21+'Febrero 2023'!C21+'Marzo 2023'!C21+'Abril 2022'!C21+'Mayo 2022'!C21+'Junio 2022'!C21+'Julio 2022'!C21+'Agosto 2022'!C21+'Septiembre 2022'!C21+'Octubre 2022'!C21+'Noviembre 2022'!C21+'Diciembre 2022'!C21-'Año 2023'!C21</f>
        <v>0</v>
      </c>
      <c r="D21" s="131">
        <f>'Enero 2023'!D21+'Febrero 2023'!D21+'Marzo 2023'!D21+'Abril 2022'!D21+'Mayo 2022'!D21+'Junio 2022'!D21+'Julio 2022'!D21+'Agosto 2022'!D21+'Septiembre 2022'!D21+'Octubre 2022'!D21+'Noviembre 2022'!D21+'Diciembre 2022'!D21-'Año 2023'!D21</f>
        <v>0</v>
      </c>
      <c r="F21" s="165">
        <f>'ITR22'!B21+IITR22!B21+IIITR22!B21+IVTR22!B21-'Año 2023'!B21</f>
        <v>0</v>
      </c>
      <c r="G21" s="165">
        <f>'ITR22'!C21+IITR22!C21+IIITR22!C21+IVTR22!C21-'Año 2023'!C21</f>
        <v>0</v>
      </c>
      <c r="H21" s="165">
        <f>'ITR22'!D21+IITR22!D21+IIITR22!D21+IVTR22!D21-'Año 2023'!D21</f>
        <v>0</v>
      </c>
      <c r="I21" s="163"/>
    </row>
    <row r="22" spans="1:9" ht="15.75" thickBot="1" x14ac:dyDescent="0.3">
      <c r="A22" s="24"/>
      <c r="B22" s="37"/>
      <c r="C22" s="37"/>
      <c r="D22" s="37"/>
      <c r="F22" s="165"/>
      <c r="G22" s="165"/>
      <c r="H22" s="165"/>
      <c r="I22" s="163"/>
    </row>
    <row r="23" spans="1:9" ht="15.75" thickBot="1" x14ac:dyDescent="0.3">
      <c r="A23" s="90" t="s">
        <v>17</v>
      </c>
      <c r="B23" s="85">
        <f t="shared" ref="B23:C23" si="3">+B24</f>
        <v>0</v>
      </c>
      <c r="C23" s="85">
        <f t="shared" si="3"/>
        <v>0</v>
      </c>
      <c r="D23" s="85">
        <f>+D24</f>
        <v>0</v>
      </c>
      <c r="F23" s="165"/>
      <c r="G23" s="165"/>
      <c r="H23" s="165"/>
      <c r="I23" s="163"/>
    </row>
    <row r="24" spans="1:9" ht="15.75" thickBot="1" x14ac:dyDescent="0.3">
      <c r="A24" s="91" t="s">
        <v>18</v>
      </c>
      <c r="B24" s="34">
        <f>'Enero 2023'!B24+'Febrero 2023'!B24+'Marzo 2023'!B24+'Abril 2022'!B24+'Mayo 2022'!B24+'Junio 2022'!B24+'Julio 2022'!B24+'Agosto 2022'!B24+'Septiembre 2022'!B24+'Octubre 2022'!B24+'Noviembre 2022'!B24+'Diciembre 2022'!B24-'Año 2023'!B24</f>
        <v>0</v>
      </c>
      <c r="C24" s="34">
        <f>'Enero 2023'!C24+'Febrero 2023'!C24+'Marzo 2023'!C24+'Abril 2022'!C24+'Mayo 2022'!C24+'Junio 2022'!C24+'Julio 2022'!C24+'Agosto 2022'!C24+'Septiembre 2022'!C24+'Octubre 2022'!C24+'Noviembre 2022'!C24+'Diciembre 2022'!C24-'Año 2023'!C24</f>
        <v>0</v>
      </c>
      <c r="D24" s="35">
        <f>'Enero 2023'!D24+'Febrero 2023'!D24+'Marzo 2023'!D24+'Abril 2022'!D24+'Mayo 2022'!D24+'Junio 2022'!D24+'Julio 2022'!D24+'Agosto 2022'!D24+'Septiembre 2022'!D24+'Octubre 2022'!D24+'Noviembre 2022'!D24+'Diciembre 2022'!D24-'Año 2023'!D24</f>
        <v>0</v>
      </c>
      <c r="F24" s="165">
        <f>'ITR22'!B24+IITR22!B24+IIITR22!B24+IVTR22!B24-'Año 2023'!B24</f>
        <v>0</v>
      </c>
      <c r="G24" s="165">
        <f>'ITR22'!C24+IITR22!C24+IIITR22!C24+IVTR22!C24-'Año 2023'!C24</f>
        <v>0</v>
      </c>
      <c r="H24" s="165">
        <f>'ITR22'!D24+IITR22!D24+IIITR22!D24+IVTR22!D24-'Año 2023'!D24</f>
        <v>0</v>
      </c>
      <c r="I24" s="163"/>
    </row>
    <row r="25" spans="1:9" ht="15.75" thickBot="1" x14ac:dyDescent="0.3">
      <c r="A25" s="24"/>
      <c r="B25" s="37"/>
      <c r="C25" s="37"/>
      <c r="D25" s="37"/>
      <c r="F25" s="165"/>
      <c r="G25" s="165"/>
      <c r="H25" s="165"/>
      <c r="I25" s="163"/>
    </row>
    <row r="26" spans="1:9" ht="15.75" thickBot="1" x14ac:dyDescent="0.3">
      <c r="A26" s="84" t="s">
        <v>19</v>
      </c>
      <c r="B26" s="85">
        <f t="shared" ref="B26:C26" si="4">+B27</f>
        <v>0</v>
      </c>
      <c r="C26" s="85">
        <f t="shared" si="4"/>
        <v>0</v>
      </c>
      <c r="D26" s="85">
        <f>+D27</f>
        <v>0</v>
      </c>
      <c r="F26" s="165"/>
      <c r="G26" s="165"/>
      <c r="H26" s="165"/>
      <c r="I26" s="163"/>
    </row>
    <row r="27" spans="1:9" ht="15.75" thickBot="1" x14ac:dyDescent="0.3">
      <c r="A27" s="92" t="s">
        <v>20</v>
      </c>
      <c r="B27" s="34">
        <f>'Enero 2023'!B27+'Febrero 2023'!B27+'Marzo 2023'!B27+'Abril 2022'!B27+'Mayo 2022'!B27+'Junio 2022'!B27+'Julio 2022'!B27+'Agosto 2022'!B27+'Septiembre 2022'!B27+'Octubre 2022'!B27+'Noviembre 2022'!B27+'Diciembre 2022'!B27-'Año 2023'!B27</f>
        <v>0</v>
      </c>
      <c r="C27" s="34">
        <f>'Enero 2023'!C27+'Febrero 2023'!C27+'Marzo 2023'!C27+'Abril 2022'!C27+'Mayo 2022'!C27+'Junio 2022'!C27+'Julio 2022'!C27+'Agosto 2022'!C27+'Septiembre 2022'!C27+'Octubre 2022'!C27+'Noviembre 2022'!C27+'Diciembre 2022'!C27-'Año 2023'!C27</f>
        <v>0</v>
      </c>
      <c r="D27" s="35">
        <f>'Enero 2023'!D27+'Febrero 2023'!D27+'Marzo 2023'!D27+'Abril 2022'!D27+'Mayo 2022'!D27+'Junio 2022'!D27+'Julio 2022'!D27+'Agosto 2022'!D27+'Septiembre 2022'!D27+'Octubre 2022'!D27+'Noviembre 2022'!D27+'Diciembre 2022'!D27-'Año 2023'!D27</f>
        <v>0</v>
      </c>
      <c r="F27" s="165">
        <f>'ITR22'!B27+IITR22!B27+IIITR22!B27+IVTR22!B27-'Año 2023'!B27</f>
        <v>0</v>
      </c>
      <c r="G27" s="165">
        <f>'ITR22'!C27+IITR22!C27+IIITR22!C27+IVTR22!C27-'Año 2023'!C27</f>
        <v>0</v>
      </c>
      <c r="H27" s="165">
        <f>'ITR22'!D27+IITR22!D27+IIITR22!D27+IVTR22!D27-'Año 2023'!D27</f>
        <v>0</v>
      </c>
      <c r="I27" s="163"/>
    </row>
    <row r="28" spans="1:9" ht="15.75" thickBot="1" x14ac:dyDescent="0.3">
      <c r="A28" s="24"/>
      <c r="B28" s="37"/>
      <c r="C28" s="37"/>
      <c r="D28" s="37"/>
      <c r="F28" s="165"/>
      <c r="G28" s="165"/>
      <c r="H28" s="165"/>
      <c r="I28" s="163"/>
    </row>
    <row r="29" spans="1:9" ht="15.75" thickBot="1" x14ac:dyDescent="0.3">
      <c r="A29" s="84" t="s">
        <v>21</v>
      </c>
      <c r="B29" s="85">
        <f t="shared" ref="B29:C29" si="5">+B30+B31</f>
        <v>0</v>
      </c>
      <c r="C29" s="85">
        <f t="shared" si="5"/>
        <v>0</v>
      </c>
      <c r="D29" s="85">
        <f>+D30+D31</f>
        <v>0</v>
      </c>
      <c r="F29" s="165"/>
      <c r="G29" s="165"/>
      <c r="H29" s="165"/>
      <c r="I29" s="163"/>
    </row>
    <row r="30" spans="1:9" ht="15.75" thickBot="1" x14ac:dyDescent="0.3">
      <c r="A30" s="93" t="s">
        <v>22</v>
      </c>
      <c r="B30" s="30">
        <f>'Enero 2023'!B30+'Febrero 2023'!B30+'Marzo 2023'!B30+'Abril 2022'!B30+'Mayo 2022'!B30+'Junio 2022'!B30+'Julio 2022'!B30+'Agosto 2022'!B30+'Septiembre 2022'!B30+'Octubre 2022'!B30+'Noviembre 2022'!B30+'Diciembre 2022'!B30-'Año 2023'!B30</f>
        <v>0</v>
      </c>
      <c r="C30" s="30">
        <f>'Enero 2023'!C30+'Febrero 2023'!C30+'Marzo 2023'!C30+'Abril 2022'!C30+'Mayo 2022'!C30+'Junio 2022'!C30+'Julio 2022'!C30+'Agosto 2022'!C30+'Septiembre 2022'!C30+'Octubre 2022'!C30+'Noviembre 2022'!C30+'Diciembre 2022'!C30-'Año 2023'!C30</f>
        <v>0</v>
      </c>
      <c r="D30" s="31">
        <f>'Enero 2023'!D30+'Febrero 2023'!D30+'Marzo 2023'!D30+'Abril 2022'!D30+'Mayo 2022'!D30+'Junio 2022'!D30+'Julio 2022'!D30+'Agosto 2022'!D30+'Septiembre 2022'!D30+'Octubre 2022'!D30+'Noviembre 2022'!D30+'Diciembre 2022'!D30-'Año 2023'!D30</f>
        <v>0</v>
      </c>
      <c r="F30" s="165">
        <f>'ITR22'!B30+IITR22!B30+IIITR22!B30+IVTR22!B30-'Año 2023'!B30</f>
        <v>0</v>
      </c>
      <c r="G30" s="165">
        <f>'ITR22'!C30+IITR22!C30+IIITR22!C30+IVTR22!C30-'Año 2023'!C30</f>
        <v>0</v>
      </c>
      <c r="H30" s="165">
        <f>'ITR22'!D30+IITR22!D30+IIITR22!D30+IVTR22!D30-'Año 2023'!D30</f>
        <v>0</v>
      </c>
      <c r="I30" s="163"/>
    </row>
    <row r="31" spans="1:9" ht="15.75" thickBot="1" x14ac:dyDescent="0.3">
      <c r="A31" s="94" t="s">
        <v>23</v>
      </c>
      <c r="B31" s="34">
        <f>'Enero 2023'!B31+'Febrero 2023'!B31+'Marzo 2023'!B31+'Abril 2022'!B31+'Mayo 2022'!B31+'Junio 2022'!B31+'Julio 2022'!B31+'Agosto 2022'!B31+'Septiembre 2022'!B31+'Octubre 2022'!B31+'Noviembre 2022'!B31+'Diciembre 2022'!B31-'Año 2023'!B31</f>
        <v>0</v>
      </c>
      <c r="C31" s="34">
        <f>'Enero 2023'!C31+'Febrero 2023'!C31+'Marzo 2023'!C31+'Abril 2022'!C31+'Mayo 2022'!C31+'Junio 2022'!C31+'Julio 2022'!C31+'Agosto 2022'!C31+'Septiembre 2022'!C31+'Octubre 2022'!C31+'Noviembre 2022'!C31+'Diciembre 2022'!C31-'Año 2023'!C31</f>
        <v>0</v>
      </c>
      <c r="D31" s="35">
        <f>'Enero 2023'!D31+'Febrero 2023'!D31+'Marzo 2023'!D31+'Abril 2022'!D31+'Mayo 2022'!D31+'Junio 2022'!D31+'Julio 2022'!D31+'Agosto 2022'!D31+'Septiembre 2022'!D31+'Octubre 2022'!D31+'Noviembre 2022'!D31+'Diciembre 2022'!D31-'Año 2023'!D31</f>
        <v>0</v>
      </c>
      <c r="F31" s="165">
        <f>'ITR22'!B31+IITR22!B31+IIITR22!B31+IVTR22!B31-'Año 2023'!B31</f>
        <v>0</v>
      </c>
      <c r="G31" s="165">
        <f>'ITR22'!C31+IITR22!C31+IIITR22!C31+IVTR22!C31-'Año 2023'!C31</f>
        <v>0</v>
      </c>
      <c r="H31" s="165">
        <f>'ITR22'!D31+IITR22!D31+IIITR22!D31+IVTR22!D31-'Año 2023'!D31</f>
        <v>0</v>
      </c>
      <c r="I31" s="163"/>
    </row>
    <row r="32" spans="1:9" ht="15.75" thickBot="1" x14ac:dyDescent="0.3">
      <c r="A32" s="24"/>
      <c r="B32" s="37"/>
      <c r="C32" s="37"/>
      <c r="D32" s="37"/>
      <c r="F32" s="165"/>
      <c r="G32" s="165"/>
      <c r="H32" s="165"/>
      <c r="I32" s="163"/>
    </row>
    <row r="33" spans="1:9" ht="15.75" thickBot="1" x14ac:dyDescent="0.3">
      <c r="A33" s="90" t="s">
        <v>24</v>
      </c>
      <c r="B33" s="85">
        <f t="shared" ref="B33:C33" si="6">+B34</f>
        <v>0</v>
      </c>
      <c r="C33" s="85">
        <f t="shared" si="6"/>
        <v>0</v>
      </c>
      <c r="D33" s="85">
        <f>+D34</f>
        <v>0</v>
      </c>
      <c r="F33" s="165"/>
      <c r="G33" s="165"/>
      <c r="H33" s="165"/>
      <c r="I33" s="163"/>
    </row>
    <row r="34" spans="1:9" ht="15.75" thickBot="1" x14ac:dyDescent="0.3">
      <c r="A34" s="91" t="s">
        <v>25</v>
      </c>
      <c r="B34" s="34">
        <f>'Enero 2023'!B34+'Febrero 2023'!B34+'Marzo 2023'!B34+'Abril 2022'!B34+'Mayo 2022'!B34+'Junio 2022'!B34+'Julio 2022'!B34+'Agosto 2022'!B34+'Septiembre 2022'!B34+'Octubre 2022'!B34+'Noviembre 2022'!B34+'Diciembre 2022'!B34-'Año 2023'!B34</f>
        <v>0</v>
      </c>
      <c r="C34" s="34">
        <f>'Enero 2023'!C34+'Febrero 2023'!C34+'Marzo 2023'!C34+'Abril 2022'!C34+'Mayo 2022'!C34+'Junio 2022'!C34+'Julio 2022'!C34+'Agosto 2022'!C34+'Septiembre 2022'!C34+'Octubre 2022'!C34+'Noviembre 2022'!C34+'Diciembre 2022'!C34-'Año 2023'!C34</f>
        <v>0</v>
      </c>
      <c r="D34" s="35">
        <f>'Enero 2023'!D34+'Febrero 2023'!D34+'Marzo 2023'!D34+'Abril 2022'!D34+'Mayo 2022'!D34+'Junio 2022'!D34+'Julio 2022'!D34+'Agosto 2022'!D34+'Septiembre 2022'!D34+'Octubre 2022'!D34+'Noviembre 2022'!D34+'Diciembre 2022'!D34-'Año 2023'!D34</f>
        <v>0</v>
      </c>
      <c r="F34" s="165">
        <f>'ITR22'!B34+IITR22!B34+IIITR22!B34+IVTR22!B34-'Año 2023'!B34</f>
        <v>0</v>
      </c>
      <c r="G34" s="165">
        <f>'ITR22'!C34+IITR22!C34+IIITR22!C34+IVTR22!C34-'Año 2023'!C34</f>
        <v>0</v>
      </c>
      <c r="H34" s="165">
        <f>'ITR22'!D34+IITR22!D34+IIITR22!D34+IVTR22!D34-'Año 2023'!D34</f>
        <v>0</v>
      </c>
      <c r="I34" s="163"/>
    </row>
    <row r="35" spans="1:9" ht="15.75" thickBot="1" x14ac:dyDescent="0.3">
      <c r="A35" s="24"/>
      <c r="B35" s="37"/>
      <c r="C35" s="37"/>
      <c r="D35" s="37"/>
      <c r="F35" s="165"/>
      <c r="G35" s="165"/>
      <c r="H35" s="165"/>
      <c r="I35" s="163"/>
    </row>
    <row r="36" spans="1:9" ht="15.75" thickBot="1" x14ac:dyDescent="0.3">
      <c r="A36" s="84" t="s">
        <v>26</v>
      </c>
      <c r="B36" s="85">
        <f t="shared" ref="B36:C36" si="7">+B37+B38+B39+B40+B41</f>
        <v>0</v>
      </c>
      <c r="C36" s="85">
        <f t="shared" si="7"/>
        <v>0</v>
      </c>
      <c r="D36" s="85">
        <f>+D37+D38+D39+D40+D41</f>
        <v>0</v>
      </c>
      <c r="F36" s="165"/>
      <c r="G36" s="165"/>
      <c r="H36" s="165"/>
      <c r="I36" s="163"/>
    </row>
    <row r="37" spans="1:9" ht="15.75" thickBot="1" x14ac:dyDescent="0.3">
      <c r="A37" s="38" t="s">
        <v>27</v>
      </c>
      <c r="B37" s="34">
        <f>'Enero 2023'!B37+'Febrero 2023'!B37+'Marzo 2023'!B37+'Abril 2022'!B37+'Mayo 2022'!B37+'Junio 2022'!B37+'Julio 2022'!B37+'Agosto 2022'!B37+'Septiembre 2022'!B37+'Octubre 2022'!B37+'Noviembre 2022'!B37+'Diciembre 2022'!B37-'Año 2023'!B37</f>
        <v>0</v>
      </c>
      <c r="C37" s="34">
        <f>'Enero 2023'!C37+'Febrero 2023'!C37+'Marzo 2023'!C37+'Abril 2022'!C37+'Mayo 2022'!C37+'Junio 2022'!C37+'Julio 2022'!C37+'Agosto 2022'!C37+'Septiembre 2022'!C37+'Octubre 2022'!C37+'Noviembre 2022'!C37+'Diciembre 2022'!C37-'Año 2023'!C37</f>
        <v>0</v>
      </c>
      <c r="D37" s="34">
        <f>'Enero 2023'!D37+'Febrero 2023'!D37+'Marzo 2023'!D37+'Abril 2022'!D37+'Mayo 2022'!D37+'Junio 2022'!D37+'Julio 2022'!D37+'Agosto 2022'!D37+'Septiembre 2022'!D37+'Octubre 2022'!D37+'Noviembre 2022'!D37+'Diciembre 2022'!D37-'Año 2023'!D37</f>
        <v>0</v>
      </c>
      <c r="F37" s="165">
        <f>'ITR22'!B37+IITR22!B37+IIITR22!B37+IVTR22!B37-'Año 2023'!B37</f>
        <v>0</v>
      </c>
      <c r="G37" s="165">
        <f>'ITR22'!C37+IITR22!C37+IIITR22!C37+IVTR22!C37-'Año 2023'!C37</f>
        <v>0</v>
      </c>
      <c r="H37" s="165">
        <f>'ITR22'!D37+IITR22!D37+IIITR22!D37+IVTR22!D37-'Año 2023'!D37</f>
        <v>0</v>
      </c>
      <c r="I37" s="163"/>
    </row>
    <row r="38" spans="1:9" ht="15.75" thickBot="1" x14ac:dyDescent="0.3">
      <c r="A38" s="39" t="s">
        <v>28</v>
      </c>
      <c r="B38" s="34">
        <f>'Enero 2023'!B38+'Febrero 2023'!B38+'Marzo 2023'!B38+'Abril 2022'!B38+'Mayo 2022'!B38+'Junio 2022'!B38+'Julio 2022'!B38+'Agosto 2022'!B38+'Septiembre 2022'!B38+'Octubre 2022'!B38+'Noviembre 2022'!B38+'Diciembre 2022'!B38-'Año 2023'!B38</f>
        <v>0</v>
      </c>
      <c r="C38" s="34">
        <f>'Enero 2023'!C38+'Febrero 2023'!C38+'Marzo 2023'!C38+'Abril 2022'!C38+'Mayo 2022'!C38+'Junio 2022'!C38+'Julio 2022'!C38+'Agosto 2022'!C38+'Septiembre 2022'!C38+'Octubre 2022'!C38+'Noviembre 2022'!C38+'Diciembre 2022'!C38-'Año 2023'!C38</f>
        <v>0</v>
      </c>
      <c r="D38" s="34">
        <f>'Enero 2023'!D38+'Febrero 2023'!D38+'Marzo 2023'!D38+'Abril 2022'!D38+'Mayo 2022'!D38+'Junio 2022'!D38+'Julio 2022'!D38+'Agosto 2022'!D38+'Septiembre 2022'!D38+'Octubre 2022'!D38+'Noviembre 2022'!D38+'Diciembre 2022'!D38-'Año 2023'!D38</f>
        <v>0</v>
      </c>
      <c r="F38" s="165">
        <f>'ITR22'!B38+IITR22!B38+IIITR22!B38+IVTR22!B38-'Año 2023'!B38</f>
        <v>0</v>
      </c>
      <c r="G38" s="165">
        <f>'ITR22'!C38+IITR22!C38+IIITR22!C38+IVTR22!C38-'Año 2023'!C38</f>
        <v>0</v>
      </c>
      <c r="H38" s="165">
        <f>'ITR22'!D38+IITR22!D38+IIITR22!D38+IVTR22!D38-'Año 2023'!D38</f>
        <v>0</v>
      </c>
      <c r="I38" s="163"/>
    </row>
    <row r="39" spans="1:9" ht="15.75" thickBot="1" x14ac:dyDescent="0.3">
      <c r="A39" s="39" t="s">
        <v>29</v>
      </c>
      <c r="B39" s="34">
        <f>'Enero 2023'!B39+'Febrero 2023'!B39+'Marzo 2023'!B39+'Abril 2022'!B39+'Mayo 2022'!B39+'Junio 2022'!B39+'Julio 2022'!B39+'Agosto 2022'!B39+'Septiembre 2022'!B39+'Octubre 2022'!B39+'Noviembre 2022'!B39+'Diciembre 2022'!B39-'Año 2023'!B39</f>
        <v>0</v>
      </c>
      <c r="C39" s="34">
        <f>'Enero 2023'!C39+'Febrero 2023'!C39+'Marzo 2023'!C39+'Abril 2022'!C39+'Mayo 2022'!C39+'Junio 2022'!C39+'Julio 2022'!C39+'Agosto 2022'!C39+'Septiembre 2022'!C39+'Octubre 2022'!C39+'Noviembre 2022'!C39+'Diciembre 2022'!C39-'Año 2023'!C39</f>
        <v>0</v>
      </c>
      <c r="D39" s="34">
        <f>'Enero 2023'!D39+'Febrero 2023'!D39+'Marzo 2023'!D39+'Abril 2022'!D39+'Mayo 2022'!D39+'Junio 2022'!D39+'Julio 2022'!D39+'Agosto 2022'!D39+'Septiembre 2022'!D39+'Octubre 2022'!D39+'Noviembre 2022'!D39+'Diciembre 2022'!D39-'Año 2023'!D39</f>
        <v>0</v>
      </c>
      <c r="F39" s="165">
        <f>'ITR22'!B39+IITR22!B39+IIITR22!B39+IVTR22!B39-'Año 2023'!B39</f>
        <v>0</v>
      </c>
      <c r="G39" s="165">
        <f>'ITR22'!C39+IITR22!C39+IIITR22!C39+IVTR22!C39-'Año 2023'!C39</f>
        <v>0</v>
      </c>
      <c r="H39" s="165">
        <f>'ITR22'!D39+IITR22!D39+IIITR22!D39+IVTR22!D39-'Año 2023'!D39</f>
        <v>0</v>
      </c>
      <c r="I39" s="163"/>
    </row>
    <row r="40" spans="1:9" ht="15.75" thickBot="1" x14ac:dyDescent="0.3">
      <c r="A40" s="39" t="s">
        <v>30</v>
      </c>
      <c r="B40" s="34">
        <f>'Enero 2023'!B40+'Febrero 2023'!B40+'Marzo 2023'!B40+'Abril 2022'!B40+'Mayo 2022'!B40+'Junio 2022'!B40+'Julio 2022'!B40+'Agosto 2022'!B40+'Septiembre 2022'!B40+'Octubre 2022'!B40+'Noviembre 2022'!B40+'Diciembre 2022'!B40-'Año 2023'!B40</f>
        <v>0</v>
      </c>
      <c r="C40" s="34">
        <f>'Enero 2023'!C40+'Febrero 2023'!C40+'Marzo 2023'!C40+'Abril 2022'!C40+'Mayo 2022'!C40+'Junio 2022'!C40+'Julio 2022'!C40+'Agosto 2022'!C40+'Septiembre 2022'!C40+'Octubre 2022'!C40+'Noviembre 2022'!C40+'Diciembre 2022'!C40-'Año 2023'!C40</f>
        <v>0</v>
      </c>
      <c r="D40" s="34">
        <f>'Enero 2023'!D40+'Febrero 2023'!D40+'Marzo 2023'!D40+'Abril 2022'!D40+'Mayo 2022'!D40+'Junio 2022'!D40+'Julio 2022'!D40+'Agosto 2022'!D40+'Septiembre 2022'!D40+'Octubre 2022'!D40+'Noviembre 2022'!D40+'Diciembre 2022'!D40-'Año 2023'!D40</f>
        <v>0</v>
      </c>
      <c r="F40" s="165">
        <f>'ITR22'!B40+IITR22!B40+IIITR22!B40+IVTR22!B40-'Año 2023'!B40</f>
        <v>0</v>
      </c>
      <c r="G40" s="165">
        <f>'ITR22'!C40+IITR22!C40+IIITR22!C40+IVTR22!C40-'Año 2023'!C40</f>
        <v>0</v>
      </c>
      <c r="H40" s="165">
        <f>'ITR22'!D40+IITR22!D40+IIITR22!D40+IVTR22!D40-'Año 2023'!D40</f>
        <v>0</v>
      </c>
      <c r="I40" s="163"/>
    </row>
    <row r="41" spans="1:9" ht="15.75" thickBot="1" x14ac:dyDescent="0.3">
      <c r="A41" s="40" t="s">
        <v>31</v>
      </c>
      <c r="B41" s="34">
        <f>'Enero 2023'!B41+'Febrero 2023'!B41+'Marzo 2023'!B41+'Abril 2022'!B41+'Mayo 2022'!B41+'Junio 2022'!B41+'Julio 2022'!B41+'Agosto 2022'!B41+'Septiembre 2022'!B41+'Octubre 2022'!B41+'Noviembre 2022'!B41+'Diciembre 2022'!B41-'Año 2023'!B41</f>
        <v>0</v>
      </c>
      <c r="C41" s="34">
        <f>'Enero 2023'!C41+'Febrero 2023'!C41+'Marzo 2023'!C41+'Abril 2022'!C41+'Mayo 2022'!C41+'Junio 2022'!C41+'Julio 2022'!C41+'Agosto 2022'!C41+'Septiembre 2022'!C41+'Octubre 2022'!C41+'Noviembre 2022'!C41+'Diciembre 2022'!C41-'Año 2023'!C41</f>
        <v>0</v>
      </c>
      <c r="D41" s="34">
        <f>'Enero 2023'!D41+'Febrero 2023'!D41+'Marzo 2023'!D41+'Abril 2022'!D41+'Mayo 2022'!D41+'Junio 2022'!D41+'Julio 2022'!D41+'Agosto 2022'!D41+'Septiembre 2022'!D41+'Octubre 2022'!D41+'Noviembre 2022'!D41+'Diciembre 2022'!D41-'Año 2023'!D41</f>
        <v>0</v>
      </c>
      <c r="F41" s="165">
        <f>'ITR22'!B41+IITR22!B41+IIITR22!B41+IVTR22!B41-'Año 2023'!B41</f>
        <v>0</v>
      </c>
      <c r="G41" s="165">
        <f>'ITR22'!C41+IITR22!C41+IIITR22!C41+IVTR22!C41-'Año 2023'!C41</f>
        <v>0</v>
      </c>
      <c r="H41" s="165">
        <f>'ITR22'!D41+IITR22!D41+IIITR22!D41+IVTR22!D41-'Año 2023'!D41</f>
        <v>0</v>
      </c>
      <c r="I41" s="163"/>
    </row>
    <row r="42" spans="1:9" ht="15.75" thickBot="1" x14ac:dyDescent="0.3">
      <c r="A42" s="24"/>
      <c r="B42" s="37"/>
      <c r="C42" s="37"/>
      <c r="D42" s="37"/>
      <c r="F42" s="165"/>
      <c r="G42" s="165"/>
      <c r="H42" s="165"/>
      <c r="I42" s="163"/>
    </row>
    <row r="43" spans="1:9" ht="15.75" thickBot="1" x14ac:dyDescent="0.3">
      <c r="A43" s="84" t="s">
        <v>32</v>
      </c>
      <c r="B43" s="85">
        <f t="shared" ref="B43:C43" si="8">+B44+B45+B46+B47+B48+B49+B50+B51+B52</f>
        <v>0</v>
      </c>
      <c r="C43" s="85">
        <f t="shared" si="8"/>
        <v>0</v>
      </c>
      <c r="D43" s="85">
        <f>+D44+D45+D46+D47+D48+D49+D50+D51+D52</f>
        <v>0</v>
      </c>
      <c r="F43" s="165"/>
      <c r="G43" s="165"/>
      <c r="H43" s="165"/>
      <c r="I43" s="163"/>
    </row>
    <row r="44" spans="1:9" ht="15.75" thickBot="1" x14ac:dyDescent="0.3">
      <c r="A44" s="38" t="s">
        <v>33</v>
      </c>
      <c r="B44" s="30">
        <f>'Enero 2023'!B44+'Febrero 2023'!B44+'Marzo 2023'!B44+'Abril 2022'!B44+'Mayo 2022'!B44+'Junio 2022'!B44+'Julio 2022'!B44+'Agosto 2022'!B44+'Septiembre 2022'!B44+'Octubre 2022'!B44+'Noviembre 2022'!B44+'Diciembre 2022'!B44-'Año 2023'!B44</f>
        <v>0</v>
      </c>
      <c r="C44" s="30">
        <f>'Enero 2023'!C44+'Febrero 2023'!C44+'Marzo 2023'!C44+'Abril 2022'!C44+'Mayo 2022'!C44+'Junio 2022'!C44+'Julio 2022'!C44+'Agosto 2022'!C44+'Septiembre 2022'!C44+'Octubre 2022'!C44+'Noviembre 2022'!C44+'Diciembre 2022'!C44-'Año 2023'!C44</f>
        <v>0</v>
      </c>
      <c r="D44" s="31">
        <f>'Enero 2023'!D44+'Febrero 2023'!D44+'Marzo 2023'!D44+'Abril 2022'!D44+'Mayo 2022'!D44+'Junio 2022'!D44+'Julio 2022'!D44+'Agosto 2022'!D44+'Septiembre 2022'!D44+'Octubre 2022'!D44+'Noviembre 2022'!D44+'Diciembre 2022'!D44-'Año 2023'!D44</f>
        <v>0</v>
      </c>
      <c r="F44" s="165">
        <f>'ITR22'!B44+IITR22!B44+IIITR22!B44+IVTR22!B44-'Año 2023'!B44</f>
        <v>0</v>
      </c>
      <c r="G44" s="165">
        <f>'ITR22'!C44+IITR22!C44+IIITR22!C44+IVTR22!C44-'Año 2023'!C44</f>
        <v>0</v>
      </c>
      <c r="H44" s="165">
        <f>'ITR22'!D44+IITR22!D44+IIITR22!D44+IVTR22!D44-'Año 2023'!D44</f>
        <v>0</v>
      </c>
      <c r="I44" s="163"/>
    </row>
    <row r="45" spans="1:9" ht="15.75" thickBot="1" x14ac:dyDescent="0.3">
      <c r="A45" s="39" t="s">
        <v>34</v>
      </c>
      <c r="B45" s="30">
        <f>'Enero 2023'!B45+'Febrero 2023'!B45+'Marzo 2023'!B45+'Abril 2022'!B45+'Mayo 2022'!B45+'Junio 2022'!B45+'Julio 2022'!B45+'Agosto 2022'!B45+'Septiembre 2022'!B45+'Octubre 2022'!B45+'Noviembre 2022'!B45+'Diciembre 2022'!B45-'Año 2023'!B45</f>
        <v>0</v>
      </c>
      <c r="C45" s="30">
        <f>'Enero 2023'!C45+'Febrero 2023'!C45+'Marzo 2023'!C45+'Abril 2022'!C45+'Mayo 2022'!C45+'Junio 2022'!C45+'Julio 2022'!C45+'Agosto 2022'!C45+'Septiembre 2022'!C45+'Octubre 2022'!C45+'Noviembre 2022'!C45+'Diciembre 2022'!C45-'Año 2023'!C45</f>
        <v>0</v>
      </c>
      <c r="D45" s="31">
        <f>'Enero 2023'!D45+'Febrero 2023'!D45+'Marzo 2023'!D45+'Abril 2022'!D45+'Mayo 2022'!D45+'Junio 2022'!D45+'Julio 2022'!D45+'Agosto 2022'!D45+'Septiembre 2022'!D45+'Octubre 2022'!D45+'Noviembre 2022'!D45+'Diciembre 2022'!D45-'Año 2023'!D45</f>
        <v>0</v>
      </c>
      <c r="F45" s="165">
        <f>'ITR22'!B45+IITR22!B45+IIITR22!B45+IVTR22!B45-'Año 2023'!B45</f>
        <v>0</v>
      </c>
      <c r="G45" s="165">
        <f>'ITR22'!C45+IITR22!C45+IIITR22!C45+IVTR22!C45-'Año 2023'!C45</f>
        <v>0</v>
      </c>
      <c r="H45" s="165">
        <f>'ITR22'!D45+IITR22!D45+IIITR22!D45+IVTR22!D45-'Año 2023'!D45</f>
        <v>0</v>
      </c>
      <c r="I45" s="163"/>
    </row>
    <row r="46" spans="1:9" ht="15.75" thickBot="1" x14ac:dyDescent="0.3">
      <c r="A46" s="39" t="s">
        <v>35</v>
      </c>
      <c r="B46" s="30">
        <f>'Enero 2023'!B46+'Febrero 2023'!B46+'Marzo 2023'!B46+'Abril 2022'!B46+'Mayo 2022'!B46+'Junio 2022'!B46+'Julio 2022'!B46+'Agosto 2022'!B46+'Septiembre 2022'!B46+'Octubre 2022'!B46+'Noviembre 2022'!B46+'Diciembre 2022'!B46-'Año 2023'!B46</f>
        <v>0</v>
      </c>
      <c r="C46" s="30">
        <f>'Enero 2023'!C46+'Febrero 2023'!C46+'Marzo 2023'!C46+'Abril 2022'!C46+'Mayo 2022'!C46+'Junio 2022'!C46+'Julio 2022'!C46+'Agosto 2022'!C46+'Septiembre 2022'!C46+'Octubre 2022'!C46+'Noviembre 2022'!C46+'Diciembre 2022'!C46-'Año 2023'!C46</f>
        <v>0</v>
      </c>
      <c r="D46" s="31">
        <f>'Enero 2023'!D46+'Febrero 2023'!D46+'Marzo 2023'!D46+'Abril 2022'!D46+'Mayo 2022'!D46+'Junio 2022'!D46+'Julio 2022'!D46+'Agosto 2022'!D46+'Septiembre 2022'!D46+'Octubre 2022'!D46+'Noviembre 2022'!D46+'Diciembre 2022'!D46-'Año 2023'!D46</f>
        <v>0</v>
      </c>
      <c r="F46" s="165">
        <f>'ITR22'!B46+IITR22!B46+IIITR22!B46+IVTR22!B46-'Año 2023'!B46</f>
        <v>0</v>
      </c>
      <c r="G46" s="165">
        <f>'ITR22'!C46+IITR22!C46+IIITR22!C46+IVTR22!C46-'Año 2023'!C46</f>
        <v>0</v>
      </c>
      <c r="H46" s="165">
        <f>'ITR22'!D46+IITR22!D46+IIITR22!D46+IVTR22!D46-'Año 2023'!D46</f>
        <v>0</v>
      </c>
      <c r="I46" s="163"/>
    </row>
    <row r="47" spans="1:9" ht="15.75" thickBot="1" x14ac:dyDescent="0.3">
      <c r="A47" s="39" t="s">
        <v>36</v>
      </c>
      <c r="B47" s="30">
        <f>'Enero 2023'!B47+'Febrero 2023'!B47+'Marzo 2023'!B47+'Abril 2022'!B47+'Mayo 2022'!B47+'Junio 2022'!B47+'Julio 2022'!B47+'Agosto 2022'!B47+'Septiembre 2022'!B47+'Octubre 2022'!B47+'Noviembre 2022'!B47+'Diciembre 2022'!B47-'Año 2023'!B47</f>
        <v>0</v>
      </c>
      <c r="C47" s="30">
        <f>'Enero 2023'!C47+'Febrero 2023'!C47+'Marzo 2023'!C47+'Abril 2022'!C47+'Mayo 2022'!C47+'Junio 2022'!C47+'Julio 2022'!C47+'Agosto 2022'!C47+'Septiembre 2022'!C47+'Octubre 2022'!C47+'Noviembre 2022'!C47+'Diciembre 2022'!C47-'Año 2023'!C47</f>
        <v>0</v>
      </c>
      <c r="D47" s="31">
        <f>'Enero 2023'!D47+'Febrero 2023'!D47+'Marzo 2023'!D47+'Abril 2022'!D47+'Mayo 2022'!D47+'Junio 2022'!D47+'Julio 2022'!D47+'Agosto 2022'!D47+'Septiembre 2022'!D47+'Octubre 2022'!D47+'Noviembre 2022'!D47+'Diciembre 2022'!D47-'Año 2023'!D47</f>
        <v>0</v>
      </c>
      <c r="F47" s="165">
        <f>'ITR22'!B47+IITR22!B47+IIITR22!B47+IVTR22!B47-'Año 2023'!B47</f>
        <v>0</v>
      </c>
      <c r="G47" s="165">
        <f>'ITR22'!C47+IITR22!C47+IIITR22!C47+IVTR22!C47-'Año 2023'!C47</f>
        <v>0</v>
      </c>
      <c r="H47" s="165">
        <f>'ITR22'!D47+IITR22!D47+IIITR22!D47+IVTR22!D47-'Año 2023'!D47</f>
        <v>0</v>
      </c>
      <c r="I47" s="163"/>
    </row>
    <row r="48" spans="1:9" ht="15.75" thickBot="1" x14ac:dyDescent="0.3">
      <c r="A48" s="39" t="s">
        <v>37</v>
      </c>
      <c r="B48" s="30">
        <f>'Enero 2023'!B48+'Febrero 2023'!B48+'Marzo 2023'!B48+'Abril 2022'!B48+'Mayo 2022'!B48+'Junio 2022'!B48+'Julio 2022'!B48+'Agosto 2022'!B48+'Septiembre 2022'!B48+'Octubre 2022'!B48+'Noviembre 2022'!B48+'Diciembre 2022'!B48-'Año 2023'!B48</f>
        <v>0</v>
      </c>
      <c r="C48" s="30">
        <f>'Enero 2023'!C48+'Febrero 2023'!C48+'Marzo 2023'!C48+'Abril 2022'!C48+'Mayo 2022'!C48+'Junio 2022'!C48+'Julio 2022'!C48+'Agosto 2022'!C48+'Septiembre 2022'!C48+'Octubre 2022'!C48+'Noviembre 2022'!C48+'Diciembre 2022'!C48-'Año 2023'!C48</f>
        <v>0</v>
      </c>
      <c r="D48" s="31">
        <f>'Enero 2023'!D48+'Febrero 2023'!D48+'Marzo 2023'!D48+'Abril 2022'!D48+'Mayo 2022'!D48+'Junio 2022'!D48+'Julio 2022'!D48+'Agosto 2022'!D48+'Septiembre 2022'!D48+'Octubre 2022'!D48+'Noviembre 2022'!D48+'Diciembre 2022'!D48-'Año 2023'!D48</f>
        <v>0</v>
      </c>
      <c r="F48" s="165">
        <f>'ITR22'!B48+IITR22!B48+IIITR22!B48+IVTR22!B48-'Año 2023'!B48</f>
        <v>0</v>
      </c>
      <c r="G48" s="165">
        <f>'ITR22'!C48+IITR22!C48+IIITR22!C48+IVTR22!C48-'Año 2023'!C48</f>
        <v>0</v>
      </c>
      <c r="H48" s="165">
        <f>'ITR22'!D48+IITR22!D48+IIITR22!D48+IVTR22!D48-'Año 2023'!D48</f>
        <v>0</v>
      </c>
      <c r="I48" s="163"/>
    </row>
    <row r="49" spans="1:9" ht="15.75" thickBot="1" x14ac:dyDescent="0.3">
      <c r="A49" s="39" t="s">
        <v>38</v>
      </c>
      <c r="B49" s="30">
        <f>'Enero 2023'!B49+'Febrero 2023'!B49+'Marzo 2023'!B49+'Abril 2022'!B49+'Mayo 2022'!B49+'Junio 2022'!B49+'Julio 2022'!B49+'Agosto 2022'!B49+'Septiembre 2022'!B49+'Octubre 2022'!B49+'Noviembre 2022'!B49+'Diciembre 2022'!B49-'Año 2023'!B49</f>
        <v>0</v>
      </c>
      <c r="C49" s="30">
        <f>'Enero 2023'!C49+'Febrero 2023'!C49+'Marzo 2023'!C49+'Abril 2022'!C49+'Mayo 2022'!C49+'Junio 2022'!C49+'Julio 2022'!C49+'Agosto 2022'!C49+'Septiembre 2022'!C49+'Octubre 2022'!C49+'Noviembre 2022'!C49+'Diciembre 2022'!C49-'Año 2023'!C49</f>
        <v>0</v>
      </c>
      <c r="D49" s="31">
        <f>'Enero 2023'!D49+'Febrero 2023'!D49+'Marzo 2023'!D49+'Abril 2022'!D49+'Mayo 2022'!D49+'Junio 2022'!D49+'Julio 2022'!D49+'Agosto 2022'!D49+'Septiembre 2022'!D49+'Octubre 2022'!D49+'Noviembre 2022'!D49+'Diciembre 2022'!D49-'Año 2023'!D49</f>
        <v>0</v>
      </c>
      <c r="F49" s="165">
        <f>'ITR22'!B49+IITR22!B49+IIITR22!B49+IVTR22!B49-'Año 2023'!B49</f>
        <v>0</v>
      </c>
      <c r="G49" s="165">
        <f>'ITR22'!C49+IITR22!C49+IIITR22!C49+IVTR22!C49-'Año 2023'!C49</f>
        <v>0</v>
      </c>
      <c r="H49" s="165">
        <f>'ITR22'!D49+IITR22!D49+IIITR22!D49+IVTR22!D49-'Año 2023'!D49</f>
        <v>0</v>
      </c>
      <c r="I49" s="163"/>
    </row>
    <row r="50" spans="1:9" ht="15.75" thickBot="1" x14ac:dyDescent="0.3">
      <c r="A50" s="39" t="s">
        <v>39</v>
      </c>
      <c r="B50" s="30">
        <f>'Enero 2023'!B50+'Febrero 2023'!B50+'Marzo 2023'!B50+'Abril 2022'!B50+'Mayo 2022'!B50+'Junio 2022'!B50+'Julio 2022'!B50+'Agosto 2022'!B50+'Septiembre 2022'!B50+'Octubre 2022'!B50+'Noviembre 2022'!B50+'Diciembre 2022'!B50-'Año 2023'!B50</f>
        <v>0</v>
      </c>
      <c r="C50" s="30">
        <f>'Enero 2023'!C50+'Febrero 2023'!C50+'Marzo 2023'!C50+'Abril 2022'!C50+'Mayo 2022'!C50+'Junio 2022'!C50+'Julio 2022'!C50+'Agosto 2022'!C50+'Septiembre 2022'!C50+'Octubre 2022'!C50+'Noviembre 2022'!C50+'Diciembre 2022'!C50-'Año 2023'!C50</f>
        <v>0</v>
      </c>
      <c r="D50" s="31">
        <f>'Enero 2023'!D50+'Febrero 2023'!D50+'Marzo 2023'!D50+'Abril 2022'!D50+'Mayo 2022'!D50+'Junio 2022'!D50+'Julio 2022'!D50+'Agosto 2022'!D50+'Septiembre 2022'!D50+'Octubre 2022'!D50+'Noviembre 2022'!D50+'Diciembre 2022'!D50-'Año 2023'!D50</f>
        <v>0</v>
      </c>
      <c r="F50" s="165">
        <f>'ITR22'!B50+IITR22!B50+IIITR22!B50+IVTR22!B50-'Año 2023'!B50</f>
        <v>0</v>
      </c>
      <c r="G50" s="165">
        <f>'ITR22'!C50+IITR22!C50+IIITR22!C50+IVTR22!C50-'Año 2023'!C50</f>
        <v>0</v>
      </c>
      <c r="H50" s="165">
        <f>'ITR22'!D50+IITR22!D50+IIITR22!D50+IVTR22!D50-'Año 2023'!D50</f>
        <v>0</v>
      </c>
      <c r="I50" s="163"/>
    </row>
    <row r="51" spans="1:9" ht="15.75" thickBot="1" x14ac:dyDescent="0.3">
      <c r="A51" s="39" t="s">
        <v>40</v>
      </c>
      <c r="B51" s="30">
        <f>'Enero 2023'!B51+'Febrero 2023'!B51+'Marzo 2023'!B51+'Abril 2022'!B51+'Mayo 2022'!B51+'Junio 2022'!B51+'Julio 2022'!B51+'Agosto 2022'!B51+'Septiembre 2022'!B51+'Octubre 2022'!B51+'Noviembre 2022'!B51+'Diciembre 2022'!B51-'Año 2023'!B51</f>
        <v>0</v>
      </c>
      <c r="C51" s="30">
        <f>'Enero 2023'!C51+'Febrero 2023'!C51+'Marzo 2023'!C51+'Abril 2022'!C51+'Mayo 2022'!C51+'Junio 2022'!C51+'Julio 2022'!C51+'Agosto 2022'!C51+'Septiembre 2022'!C51+'Octubre 2022'!C51+'Noviembre 2022'!C51+'Diciembre 2022'!C51-'Año 2023'!C51</f>
        <v>0</v>
      </c>
      <c r="D51" s="31">
        <f>'Enero 2023'!D51+'Febrero 2023'!D51+'Marzo 2023'!D51+'Abril 2022'!D51+'Mayo 2022'!D51+'Junio 2022'!D51+'Julio 2022'!D51+'Agosto 2022'!D51+'Septiembre 2022'!D51+'Octubre 2022'!D51+'Noviembre 2022'!D51+'Diciembre 2022'!D51-'Año 2023'!D51</f>
        <v>0</v>
      </c>
      <c r="F51" s="165">
        <f>'ITR22'!B51+IITR22!B51+IIITR22!B51+IVTR22!B51-'Año 2023'!B51</f>
        <v>0</v>
      </c>
      <c r="G51" s="165">
        <f>'ITR22'!C51+IITR22!C51+IIITR22!C51+IVTR22!C51-'Año 2023'!C51</f>
        <v>0</v>
      </c>
      <c r="H51" s="165">
        <f>'ITR22'!D51+IITR22!D51+IIITR22!D51+IVTR22!D51-'Año 2023'!D51</f>
        <v>0</v>
      </c>
      <c r="I51" s="163"/>
    </row>
    <row r="52" spans="1:9" ht="15.75" thickBot="1" x14ac:dyDescent="0.3">
      <c r="A52" s="40" t="s">
        <v>41</v>
      </c>
      <c r="B52" s="34">
        <f>'Enero 2023'!B52+'Febrero 2023'!B52+'Marzo 2023'!B52+'Abril 2022'!B52+'Mayo 2022'!B52+'Junio 2022'!B52+'Julio 2022'!B52+'Agosto 2022'!B52+'Septiembre 2022'!B52+'Octubre 2022'!B52+'Noviembre 2022'!B52+'Diciembre 2022'!B52-'Año 2023'!B52</f>
        <v>0</v>
      </c>
      <c r="C52" s="34">
        <f>'Enero 2023'!C52+'Febrero 2023'!C52+'Marzo 2023'!C52+'Abril 2022'!C52+'Mayo 2022'!C52+'Junio 2022'!C52+'Julio 2022'!C52+'Agosto 2022'!C52+'Septiembre 2022'!C52+'Octubre 2022'!C52+'Noviembre 2022'!C52+'Diciembre 2022'!C52-'Año 2023'!C52</f>
        <v>0</v>
      </c>
      <c r="D52" s="35">
        <f>'Enero 2023'!D52+'Febrero 2023'!D52+'Marzo 2023'!D52+'Abril 2022'!D52+'Mayo 2022'!D52+'Junio 2022'!D52+'Julio 2022'!D52+'Agosto 2022'!D52+'Septiembre 2022'!D52+'Octubre 2022'!D52+'Noviembre 2022'!D52+'Diciembre 2022'!D52-'Año 2023'!D52</f>
        <v>0</v>
      </c>
      <c r="F52" s="165">
        <f>'ITR22'!B52+IITR22!B52+IIITR22!B52+IVTR22!B52-'Año 2023'!B52</f>
        <v>0</v>
      </c>
      <c r="G52" s="165">
        <f>'ITR22'!C52+IITR22!C52+IIITR22!C52+IVTR22!C52-'Año 2023'!C52</f>
        <v>0</v>
      </c>
      <c r="H52" s="165">
        <f>'ITR22'!D52+IITR22!D52+IIITR22!D52+IVTR22!D52-'Año 2023'!D52</f>
        <v>0</v>
      </c>
      <c r="I52" s="163"/>
    </row>
    <row r="53" spans="1:9" ht="15.75" thickBot="1" x14ac:dyDescent="0.3">
      <c r="A53" s="24"/>
      <c r="B53" s="37"/>
      <c r="C53" s="37"/>
      <c r="D53" s="37"/>
      <c r="F53" s="165"/>
      <c r="G53" s="165"/>
      <c r="H53" s="165"/>
      <c r="I53" s="163"/>
    </row>
    <row r="54" spans="1:9" ht="15.75" thickBot="1" x14ac:dyDescent="0.3">
      <c r="A54" s="84" t="s">
        <v>42</v>
      </c>
      <c r="B54" s="85">
        <f t="shared" ref="B54:C54" si="9">+B55+B57+B56+B58</f>
        <v>0</v>
      </c>
      <c r="C54" s="85">
        <f t="shared" si="9"/>
        <v>0</v>
      </c>
      <c r="D54" s="85">
        <f>+D55+D57+D56+D58</f>
        <v>0</v>
      </c>
      <c r="F54" s="165"/>
      <c r="G54" s="165"/>
      <c r="H54" s="165"/>
      <c r="I54" s="163"/>
    </row>
    <row r="55" spans="1:9" ht="15.75" thickBot="1" x14ac:dyDescent="0.3">
      <c r="A55" s="38" t="s">
        <v>43</v>
      </c>
      <c r="B55" s="30">
        <v>0</v>
      </c>
      <c r="C55" s="30">
        <v>0</v>
      </c>
      <c r="D55" s="31">
        <v>0</v>
      </c>
      <c r="F55" s="165">
        <f>'ITR22'!B55+IITR22!B55+IIITR22!B55+IVTR22!B55-'Año 2023'!B55</f>
        <v>0</v>
      </c>
      <c r="G55" s="165">
        <f>'ITR22'!C55+IITR22!C55+IIITR22!C55+IVTR22!C55-'Año 2023'!C55</f>
        <v>0</v>
      </c>
      <c r="H55" s="165">
        <f>'ITR22'!D55+IITR22!D55+IIITR22!D55+IVTR22!D55-'Año 2023'!D55</f>
        <v>0</v>
      </c>
      <c r="I55" s="163"/>
    </row>
    <row r="56" spans="1:9" ht="15.75" thickBot="1" x14ac:dyDescent="0.3">
      <c r="A56" s="39" t="s">
        <v>44</v>
      </c>
      <c r="B56" s="30">
        <v>0</v>
      </c>
      <c r="C56" s="30">
        <v>0</v>
      </c>
      <c r="D56" s="31">
        <v>0</v>
      </c>
      <c r="F56" s="165">
        <f>'ITR22'!B56+IITR22!B56+IIITR22!B56+IVTR22!B56-'Año 2023'!B56</f>
        <v>0</v>
      </c>
      <c r="G56" s="165">
        <f>'ITR22'!C56+IITR22!C56+IIITR22!C56+IVTR22!C56-'Año 2023'!C56</f>
        <v>0</v>
      </c>
      <c r="H56" s="165">
        <f>'ITR22'!D56+IITR22!D56+IIITR22!D56+IVTR22!D56-'Año 2023'!D56</f>
        <v>0</v>
      </c>
      <c r="I56" s="163"/>
    </row>
    <row r="57" spans="1:9" ht="15.75" thickBot="1" x14ac:dyDescent="0.3">
      <c r="A57" s="39" t="s">
        <v>45</v>
      </c>
      <c r="B57" s="30">
        <v>0</v>
      </c>
      <c r="C57" s="30">
        <v>0</v>
      </c>
      <c r="D57" s="31">
        <v>0</v>
      </c>
      <c r="F57" s="165">
        <f>'ITR22'!B57+IITR22!B57+IIITR22!B57+IVTR22!B57-'Año 2023'!B57</f>
        <v>0</v>
      </c>
      <c r="G57" s="165">
        <f>'ITR22'!C57+IITR22!C57+IIITR22!C57+IVTR22!C57-'Año 2023'!C57</f>
        <v>0</v>
      </c>
      <c r="H57" s="165">
        <f>'ITR22'!D57+IITR22!D57+IIITR22!D57+IVTR22!D57-'Año 2023'!D57</f>
        <v>0</v>
      </c>
      <c r="I57" s="163"/>
    </row>
    <row r="58" spans="1:9" ht="15.75" thickBot="1" x14ac:dyDescent="0.3">
      <c r="A58" s="40" t="s">
        <v>46</v>
      </c>
      <c r="B58" s="34">
        <v>0</v>
      </c>
      <c r="C58" s="34">
        <v>0</v>
      </c>
      <c r="D58" s="35">
        <v>0</v>
      </c>
      <c r="F58" s="165">
        <f>'ITR22'!B58+IITR22!B58+IIITR22!B58+IVTR22!B58-'Año 2023'!B58</f>
        <v>0</v>
      </c>
      <c r="G58" s="165">
        <f>'ITR22'!C58+IITR22!C58+IIITR22!C58+IVTR22!C58-'Año 2023'!C58</f>
        <v>0</v>
      </c>
      <c r="H58" s="165">
        <f>'ITR22'!D58+IITR22!D58+IIITR22!D58+IVTR22!D58-'Año 2023'!D58</f>
        <v>0</v>
      </c>
      <c r="I58" s="163"/>
    </row>
    <row r="59" spans="1:9" ht="15.75" thickBot="1" x14ac:dyDescent="0.3">
      <c r="A59" s="24"/>
      <c r="B59" s="37"/>
      <c r="C59" s="37"/>
      <c r="D59" s="37"/>
      <c r="F59" s="165"/>
      <c r="G59" s="165"/>
      <c r="H59" s="165"/>
      <c r="I59" s="163"/>
    </row>
    <row r="60" spans="1:9" ht="15.75" thickBot="1" x14ac:dyDescent="0.3">
      <c r="A60" s="84" t="s">
        <v>47</v>
      </c>
      <c r="B60" s="85">
        <f t="shared" ref="B60:C60" si="10">+B61+B62+B63</f>
        <v>0</v>
      </c>
      <c r="C60" s="85">
        <f t="shared" si="10"/>
        <v>0</v>
      </c>
      <c r="D60" s="85">
        <f>+D61+D62+D63</f>
        <v>0</v>
      </c>
      <c r="F60" s="165"/>
      <c r="G60" s="165"/>
      <c r="H60" s="165"/>
      <c r="I60" s="163"/>
    </row>
    <row r="61" spans="1:9" ht="15.75" thickBot="1" x14ac:dyDescent="0.3">
      <c r="A61" s="38" t="s">
        <v>48</v>
      </c>
      <c r="B61" s="30">
        <f>'Enero 2023'!B61+'Febrero 2023'!B61+'Marzo 2023'!B61+'Abril 2022'!B61+'Mayo 2022'!B61+'Junio 2022'!B61+'Julio 2022'!B61+'Agosto 2022'!B61+'Septiembre 2022'!B61+'Octubre 2022'!B61+'Noviembre 2022'!B61+'Diciembre 2022'!B61-'Año 2023'!B61</f>
        <v>0</v>
      </c>
      <c r="C61" s="30">
        <f>'Enero 2023'!C61+'Febrero 2023'!C61+'Marzo 2023'!C61+'Abril 2022'!C61+'Mayo 2022'!C61+'Junio 2022'!C61+'Julio 2022'!C61+'Agosto 2022'!C61+'Septiembre 2022'!C61+'Octubre 2022'!C61+'Noviembre 2022'!C61+'Diciembre 2022'!C61-'Año 2023'!C61</f>
        <v>0</v>
      </c>
      <c r="D61" s="31">
        <f>'Enero 2023'!D61+'Febrero 2023'!D61+'Marzo 2023'!D61+'Abril 2022'!D61+'Mayo 2022'!D61+'Junio 2022'!D61+'Julio 2022'!D61+'Agosto 2022'!D61+'Septiembre 2022'!D61+'Octubre 2022'!D61+'Noviembre 2022'!D61+'Diciembre 2022'!D61-'Año 2023'!D61</f>
        <v>0</v>
      </c>
      <c r="F61" s="165">
        <f>'ITR22'!B61+IITR22!B61+IIITR22!B61+IVTR22!B61-'Año 2023'!B61</f>
        <v>0</v>
      </c>
      <c r="G61" s="165">
        <f>'ITR22'!C61+IITR22!C61+IIITR22!C61+IVTR22!C61-'Año 2023'!C61</f>
        <v>0</v>
      </c>
      <c r="H61" s="165">
        <f>'ITR22'!D61+IITR22!D61+IIITR22!D61+IVTR22!D61-'Año 2023'!D61</f>
        <v>0</v>
      </c>
      <c r="I61" s="163"/>
    </row>
    <row r="62" spans="1:9" ht="15.75" thickBot="1" x14ac:dyDescent="0.3">
      <c r="A62" s="39" t="s">
        <v>49</v>
      </c>
      <c r="B62" s="30">
        <f>'Enero 2023'!B62+'Febrero 2023'!B62+'Marzo 2023'!B62+'Abril 2022'!B62+'Mayo 2022'!B62+'Junio 2022'!B62+'Julio 2022'!B62+'Agosto 2022'!B62+'Septiembre 2022'!B62+'Octubre 2022'!B62+'Noviembre 2022'!B62+'Diciembre 2022'!B62-'Año 2023'!B62</f>
        <v>0</v>
      </c>
      <c r="C62" s="30">
        <f>'Enero 2023'!C62+'Febrero 2023'!C62+'Marzo 2023'!C62+'Abril 2022'!C62+'Mayo 2022'!C62+'Junio 2022'!C62+'Julio 2022'!C62+'Agosto 2022'!C62+'Septiembre 2022'!C62+'Octubre 2022'!C62+'Noviembre 2022'!C62+'Diciembre 2022'!C62-'Año 2023'!C62</f>
        <v>0</v>
      </c>
      <c r="D62" s="31">
        <f>'Enero 2023'!D62+'Febrero 2023'!D62+'Marzo 2023'!D62+'Abril 2022'!D62+'Mayo 2022'!D62+'Junio 2022'!D62+'Julio 2022'!D62+'Agosto 2022'!D62+'Septiembre 2022'!D62+'Octubre 2022'!D62+'Noviembre 2022'!D62+'Diciembre 2022'!D62-'Año 2023'!D62</f>
        <v>0</v>
      </c>
      <c r="F62" s="165">
        <f>'ITR22'!B62+IITR22!B62+IIITR22!B62+IVTR22!B62-'Año 2023'!B62</f>
        <v>0</v>
      </c>
      <c r="G62" s="165">
        <f>'ITR22'!C62+IITR22!C62+IIITR22!C62+IVTR22!C62-'Año 2023'!C62</f>
        <v>0</v>
      </c>
      <c r="H62" s="165">
        <f>'ITR22'!D62+IITR22!D62+IIITR22!D62+IVTR22!D62-'Año 2023'!D62</f>
        <v>0</v>
      </c>
      <c r="I62" s="163"/>
    </row>
    <row r="63" spans="1:9" ht="15.75" thickBot="1" x14ac:dyDescent="0.3">
      <c r="A63" s="40" t="s">
        <v>50</v>
      </c>
      <c r="B63" s="34">
        <f>'Enero 2023'!B63+'Febrero 2023'!B63+'Marzo 2023'!B63+'Abril 2022'!B63+'Mayo 2022'!B63+'Junio 2022'!B63+'Julio 2022'!B63+'Agosto 2022'!B63+'Septiembre 2022'!B63+'Octubre 2022'!B63+'Noviembre 2022'!B63+'Diciembre 2022'!B63-'Año 2023'!B63</f>
        <v>0</v>
      </c>
      <c r="C63" s="34">
        <f>'Enero 2023'!C63+'Febrero 2023'!C63+'Marzo 2023'!C63+'Abril 2022'!C63+'Mayo 2022'!C63+'Junio 2022'!C63+'Julio 2022'!C63+'Agosto 2022'!C63+'Septiembre 2022'!C63+'Octubre 2022'!C63+'Noviembre 2022'!C63+'Diciembre 2022'!C63-'Año 2023'!C63</f>
        <v>0</v>
      </c>
      <c r="D63" s="35">
        <f>'Enero 2023'!D63+'Febrero 2023'!D63+'Marzo 2023'!D63+'Abril 2022'!D63+'Mayo 2022'!D63+'Junio 2022'!D63+'Julio 2022'!D63+'Agosto 2022'!D63+'Septiembre 2022'!D63+'Octubre 2022'!D63+'Noviembre 2022'!D63+'Diciembre 2022'!D63-'Año 2023'!D63</f>
        <v>0</v>
      </c>
      <c r="F63" s="165">
        <f>'ITR22'!B63+IITR22!B63+IIITR22!B63+IVTR22!B63-'Año 2023'!B63</f>
        <v>0</v>
      </c>
      <c r="G63" s="165">
        <f>'ITR22'!C63+IITR22!C63+IIITR22!C63+IVTR22!C63-'Año 2023'!C63</f>
        <v>0</v>
      </c>
      <c r="H63" s="165">
        <f>'ITR22'!D63+IITR22!D63+IIITR22!D63+IVTR22!D63-'Año 2023'!D63</f>
        <v>0</v>
      </c>
      <c r="I63" s="163"/>
    </row>
    <row r="64" spans="1:9" ht="15.75" thickBot="1" x14ac:dyDescent="0.3">
      <c r="A64" s="24"/>
      <c r="B64" s="37"/>
      <c r="C64" s="37"/>
      <c r="D64" s="37"/>
      <c r="F64" s="165"/>
      <c r="G64" s="165"/>
      <c r="H64" s="165"/>
      <c r="I64" s="163"/>
    </row>
    <row r="65" spans="1:9" ht="15.75" thickBot="1" x14ac:dyDescent="0.3">
      <c r="A65" s="84" t="s">
        <v>51</v>
      </c>
      <c r="B65" s="85">
        <f t="shared" ref="B65:C65" si="11">+B66+B67</f>
        <v>0</v>
      </c>
      <c r="C65" s="85">
        <f t="shared" si="11"/>
        <v>0</v>
      </c>
      <c r="D65" s="85">
        <f>+D66+D67</f>
        <v>0</v>
      </c>
      <c r="F65" s="165"/>
      <c r="G65" s="165"/>
      <c r="H65" s="165"/>
      <c r="I65" s="163"/>
    </row>
    <row r="66" spans="1:9" ht="15.75" thickBot="1" x14ac:dyDescent="0.3">
      <c r="A66" s="38" t="s">
        <v>52</v>
      </c>
      <c r="B66" s="30">
        <f>'Enero 2023'!B66+'Febrero 2023'!B66+'Marzo 2023'!B66+'Abril 2022'!B66+'Mayo 2022'!B66+'Junio 2022'!B66+'Julio 2022'!B66+'Agosto 2022'!B66+'Septiembre 2022'!B66+'Octubre 2022'!B66+'Noviembre 2022'!B66+'Diciembre 2022'!B66-'Año 2023'!B66</f>
        <v>0</v>
      </c>
      <c r="C66" s="30">
        <f>'Enero 2023'!C66+'Febrero 2023'!C66+'Marzo 2023'!C66+'Abril 2022'!C66+'Mayo 2022'!C66+'Junio 2022'!C66+'Julio 2022'!C66+'Agosto 2022'!C66+'Septiembre 2022'!C66+'Octubre 2022'!C66+'Noviembre 2022'!C66+'Diciembre 2022'!C66-'Año 2023'!C66</f>
        <v>0</v>
      </c>
      <c r="D66" s="31">
        <f>'Enero 2023'!D66+'Febrero 2023'!D66+'Marzo 2023'!D66+'Abril 2022'!D66+'Mayo 2022'!D66+'Junio 2022'!D66+'Julio 2022'!D66+'Agosto 2022'!D66+'Septiembre 2022'!D66+'Octubre 2022'!D66+'Noviembre 2022'!D66+'Diciembre 2022'!D66-'Año 2023'!D66</f>
        <v>0</v>
      </c>
      <c r="F66" s="165">
        <f>'ITR22'!B66+IITR22!B66+IIITR22!B66+IVTR22!B66-'Año 2023'!B66</f>
        <v>0</v>
      </c>
      <c r="G66" s="165">
        <f>'ITR22'!C66+IITR22!C66+IIITR22!C66+IVTR22!C66-'Año 2023'!C66</f>
        <v>0</v>
      </c>
      <c r="H66" s="165">
        <f>'ITR22'!D66+IITR22!D66+IIITR22!D66+IVTR22!D66-'Año 2023'!D66</f>
        <v>0</v>
      </c>
      <c r="I66" s="163"/>
    </row>
    <row r="67" spans="1:9" ht="15.75" thickBot="1" x14ac:dyDescent="0.3">
      <c r="A67" s="40" t="s">
        <v>53</v>
      </c>
      <c r="B67" s="34">
        <f>'Enero 2023'!B67+'Febrero 2023'!B67+'Marzo 2023'!B67+'Abril 2022'!B67+'Mayo 2022'!B67+'Junio 2022'!B67+'Julio 2022'!B67+'Agosto 2022'!B67+'Septiembre 2022'!B67+'Octubre 2022'!B67+'Noviembre 2022'!B67+'Diciembre 2022'!B67-'Año 2023'!B67</f>
        <v>0</v>
      </c>
      <c r="C67" s="34">
        <f>'Enero 2023'!C67+'Febrero 2023'!C67+'Marzo 2023'!C67+'Abril 2022'!C67+'Mayo 2022'!C67+'Junio 2022'!C67+'Julio 2022'!C67+'Agosto 2022'!C67+'Septiembre 2022'!C67+'Octubre 2022'!C67+'Noviembre 2022'!C67+'Diciembre 2022'!C67-'Año 2023'!C67</f>
        <v>0</v>
      </c>
      <c r="D67" s="35">
        <f>'Enero 2023'!D67+'Febrero 2023'!D67+'Marzo 2023'!D67+'Abril 2022'!D67+'Mayo 2022'!D67+'Junio 2022'!D67+'Julio 2022'!D67+'Agosto 2022'!D67+'Septiembre 2022'!D67+'Octubre 2022'!D67+'Noviembre 2022'!D67+'Diciembre 2022'!D67-'Año 2023'!D67</f>
        <v>0</v>
      </c>
      <c r="F67" s="165">
        <f>'ITR22'!B67+IITR22!B67+IIITR22!B67+IVTR22!B67-'Año 2023'!B67</f>
        <v>0</v>
      </c>
      <c r="G67" s="165">
        <f>'ITR22'!C67+IITR22!C67+IIITR22!C67+IVTR22!C67-'Año 2023'!C67</f>
        <v>0</v>
      </c>
      <c r="H67" s="165">
        <f>'ITR22'!D67+IITR22!D67+IIITR22!D67+IVTR22!D67-'Año 2023'!D67</f>
        <v>0</v>
      </c>
      <c r="I67" s="163"/>
    </row>
    <row r="68" spans="1:9" ht="15.75" thickBot="1" x14ac:dyDescent="0.3">
      <c r="A68" s="24"/>
      <c r="B68" s="37"/>
      <c r="C68" s="37"/>
      <c r="D68" s="37"/>
      <c r="F68" s="165"/>
      <c r="G68" s="165"/>
      <c r="H68" s="165"/>
      <c r="I68" s="163"/>
    </row>
    <row r="69" spans="1:9" ht="15.75" thickBot="1" x14ac:dyDescent="0.3">
      <c r="A69" s="84" t="s">
        <v>54</v>
      </c>
      <c r="B69" s="85">
        <f t="shared" ref="B69:C69" si="12">+B70+B71+B72+B73</f>
        <v>0</v>
      </c>
      <c r="C69" s="85">
        <f t="shared" si="12"/>
        <v>0</v>
      </c>
      <c r="D69" s="85">
        <f>+D70+D71+D72+D73</f>
        <v>0</v>
      </c>
      <c r="F69" s="165"/>
      <c r="G69" s="165"/>
      <c r="H69" s="165"/>
      <c r="I69" s="163"/>
    </row>
    <row r="70" spans="1:9" ht="15.75" thickBot="1" x14ac:dyDescent="0.3">
      <c r="A70" s="38" t="s">
        <v>55</v>
      </c>
      <c r="B70" s="30">
        <f>'Enero 2023'!B70+'Febrero 2023'!B70+'Marzo 2023'!B70+'Abril 2022'!B70+'Mayo 2022'!B70+'Junio 2022'!B70+'Julio 2022'!B70+'Agosto 2022'!B70+'Septiembre 2022'!B70+'Octubre 2022'!B70+'Noviembre 2022'!B70+'Diciembre 2022'!B70-'Año 2023'!B70</f>
        <v>0</v>
      </c>
      <c r="C70" s="30">
        <f>'Enero 2023'!C70+'Febrero 2023'!C70+'Marzo 2023'!C70+'Abril 2022'!C70+'Mayo 2022'!C70+'Junio 2022'!C70+'Julio 2022'!C70+'Agosto 2022'!C70+'Septiembre 2022'!C70+'Octubre 2022'!C70+'Noviembre 2022'!C70+'Diciembre 2022'!C70-'Año 2023'!C70</f>
        <v>0</v>
      </c>
      <c r="D70" s="31">
        <f>'Enero 2023'!D70+'Febrero 2023'!D70+'Marzo 2023'!D70+'Abril 2022'!D70+'Mayo 2022'!D70+'Junio 2022'!D70+'Julio 2022'!D70+'Agosto 2022'!D70+'Septiembre 2022'!D70+'Octubre 2022'!D70+'Noviembre 2022'!D70+'Diciembre 2022'!D70-'Año 2023'!D70</f>
        <v>0</v>
      </c>
      <c r="F70" s="165">
        <f>'ITR22'!B70+IITR22!B70+IIITR22!B70+IVTR22!B70-'Año 2023'!B70</f>
        <v>0</v>
      </c>
      <c r="G70" s="165">
        <f>'ITR22'!C70+IITR22!C70+IIITR22!C70+IVTR22!C70-'Año 2023'!C70</f>
        <v>0</v>
      </c>
      <c r="H70" s="165">
        <f>'ITR22'!D70+IITR22!D70+IIITR22!D70+IVTR22!D70-'Año 2023'!D70</f>
        <v>0</v>
      </c>
      <c r="I70" s="163"/>
    </row>
    <row r="71" spans="1:9" ht="15.75" thickBot="1" x14ac:dyDescent="0.3">
      <c r="A71" s="39" t="s">
        <v>56</v>
      </c>
      <c r="B71" s="30">
        <f>'Enero 2023'!B71+'Febrero 2023'!B71+'Marzo 2023'!B71+'Abril 2022'!B71+'Mayo 2022'!B71+'Junio 2022'!B71+'Julio 2022'!B71+'Agosto 2022'!B71+'Septiembre 2022'!B71+'Octubre 2022'!B71+'Noviembre 2022'!B71+'Diciembre 2022'!B71-'Año 2023'!B71</f>
        <v>0</v>
      </c>
      <c r="C71" s="30">
        <f>'Enero 2023'!C71+'Febrero 2023'!C71+'Marzo 2023'!C71+'Abril 2022'!C71+'Mayo 2022'!C71+'Junio 2022'!C71+'Julio 2022'!C71+'Agosto 2022'!C71+'Septiembre 2022'!C71+'Octubre 2022'!C71+'Noviembre 2022'!C71+'Diciembre 2022'!C71-'Año 2023'!C71</f>
        <v>0</v>
      </c>
      <c r="D71" s="31">
        <f>'Enero 2023'!D71+'Febrero 2023'!D71+'Marzo 2023'!D71+'Abril 2022'!D71+'Mayo 2022'!D71+'Junio 2022'!D71+'Julio 2022'!D71+'Agosto 2022'!D71+'Septiembre 2022'!D71+'Octubre 2022'!D71+'Noviembre 2022'!D71+'Diciembre 2022'!D71-'Año 2023'!D71</f>
        <v>0</v>
      </c>
      <c r="F71" s="165">
        <f>'ITR22'!B71+IITR22!B71+IIITR22!B71+IVTR22!B71-'Año 2023'!B71</f>
        <v>0</v>
      </c>
      <c r="G71" s="165">
        <f>'ITR22'!C71+IITR22!C71+IIITR22!C71+IVTR22!C71-'Año 2023'!C71</f>
        <v>0</v>
      </c>
      <c r="H71" s="165">
        <f>'ITR22'!D71+IITR22!D71+IIITR22!D71+IVTR22!D71-'Año 2023'!D71</f>
        <v>0</v>
      </c>
      <c r="I71" s="163"/>
    </row>
    <row r="72" spans="1:9" ht="15.75" thickBot="1" x14ac:dyDescent="0.3">
      <c r="A72" s="39" t="s">
        <v>57</v>
      </c>
      <c r="B72" s="30">
        <f>'Enero 2023'!B72+'Febrero 2023'!B72+'Marzo 2023'!B72+'Abril 2022'!B72+'Mayo 2022'!B72+'Junio 2022'!B72+'Julio 2022'!B72+'Agosto 2022'!B72+'Septiembre 2022'!B72+'Octubre 2022'!B72+'Noviembre 2022'!B72+'Diciembre 2022'!B72-'Año 2023'!B72</f>
        <v>0</v>
      </c>
      <c r="C72" s="30">
        <f>'Enero 2023'!C72+'Febrero 2023'!C72+'Marzo 2023'!C72+'Abril 2022'!C72+'Mayo 2022'!C72+'Junio 2022'!C72+'Julio 2022'!C72+'Agosto 2022'!C72+'Septiembre 2022'!C72+'Octubre 2022'!C72+'Noviembre 2022'!C72+'Diciembre 2022'!C72-'Año 2023'!C72</f>
        <v>0</v>
      </c>
      <c r="D72" s="31">
        <f>'Enero 2023'!D72+'Febrero 2023'!D72+'Marzo 2023'!D72+'Abril 2022'!D72+'Mayo 2022'!D72+'Junio 2022'!D72+'Julio 2022'!D72+'Agosto 2022'!D72+'Septiembre 2022'!D72+'Octubre 2022'!D72+'Noviembre 2022'!D72+'Diciembre 2022'!D72-'Año 2023'!D72</f>
        <v>0</v>
      </c>
      <c r="F72" s="165">
        <f>'ITR22'!B72+IITR22!B72+IIITR22!B72+IVTR22!B72-'Año 2023'!B72</f>
        <v>0</v>
      </c>
      <c r="G72" s="165">
        <f>'ITR22'!C72+IITR22!C72+IIITR22!C72+IVTR22!C72-'Año 2023'!C72</f>
        <v>0</v>
      </c>
      <c r="H72" s="165">
        <f>'ITR22'!D72+IITR22!D72+IIITR22!D72+IVTR22!D72-'Año 2023'!D72</f>
        <v>0</v>
      </c>
      <c r="I72" s="163"/>
    </row>
    <row r="73" spans="1:9" ht="15.75" thickBot="1" x14ac:dyDescent="0.3">
      <c r="A73" s="40" t="s">
        <v>58</v>
      </c>
      <c r="B73" s="34">
        <f>'Enero 2023'!B73+'Febrero 2023'!B73+'Marzo 2023'!B73+'Abril 2022'!B73+'Mayo 2022'!B73+'Junio 2022'!B73+'Julio 2022'!B73+'Agosto 2022'!B73+'Septiembre 2022'!B73+'Octubre 2022'!B73+'Noviembre 2022'!B73+'Diciembre 2022'!B73-'Año 2023'!B73</f>
        <v>0</v>
      </c>
      <c r="C73" s="34">
        <f>'Enero 2023'!C73+'Febrero 2023'!C73+'Marzo 2023'!C73+'Abril 2022'!C73+'Mayo 2022'!C73+'Junio 2022'!C73+'Julio 2022'!C73+'Agosto 2022'!C73+'Septiembre 2022'!C73+'Octubre 2022'!C73+'Noviembre 2022'!C73+'Diciembre 2022'!C73-'Año 2023'!C73</f>
        <v>0</v>
      </c>
      <c r="D73" s="35">
        <f>'Enero 2023'!D73+'Febrero 2023'!D73+'Marzo 2023'!D73+'Abril 2022'!D73+'Mayo 2022'!D73+'Junio 2022'!D73+'Julio 2022'!D73+'Agosto 2022'!D73+'Septiembre 2022'!D73+'Octubre 2022'!D73+'Noviembre 2022'!D73+'Diciembre 2022'!D73-'Año 2023'!D73</f>
        <v>0</v>
      </c>
      <c r="F73" s="165">
        <f>'ITR22'!B73+IITR22!B73+IIITR22!B73+IVTR22!B73-'Año 2023'!B73</f>
        <v>0</v>
      </c>
      <c r="G73" s="165">
        <f>'ITR22'!C73+IITR22!C73+IIITR22!C73+IVTR22!C73-'Año 2023'!C73</f>
        <v>0</v>
      </c>
      <c r="H73" s="165">
        <f>'ITR22'!D73+IITR22!D73+IIITR22!D73+IVTR22!D73-'Año 2023'!D73</f>
        <v>0</v>
      </c>
      <c r="I73" s="163"/>
    </row>
    <row r="74" spans="1:9" ht="15.75" thickBot="1" x14ac:dyDescent="0.3">
      <c r="A74" s="24"/>
      <c r="B74" s="37"/>
      <c r="C74" s="37"/>
      <c r="D74" s="37"/>
      <c r="F74" s="165"/>
      <c r="G74" s="165"/>
      <c r="H74" s="165"/>
      <c r="I74" s="163"/>
    </row>
    <row r="75" spans="1:9" ht="15.75" thickBot="1" x14ac:dyDescent="0.3">
      <c r="A75" s="84" t="s">
        <v>59</v>
      </c>
      <c r="B75" s="85">
        <f t="shared" ref="B75:C75" si="13">+B76</f>
        <v>0</v>
      </c>
      <c r="C75" s="85">
        <f t="shared" si="13"/>
        <v>0</v>
      </c>
      <c r="D75" s="85">
        <f>+D76</f>
        <v>0</v>
      </c>
      <c r="F75" s="165"/>
      <c r="G75" s="165"/>
      <c r="H75" s="165"/>
      <c r="I75" s="163"/>
    </row>
    <row r="76" spans="1:9" ht="15.75" thickBot="1" x14ac:dyDescent="0.3">
      <c r="A76" s="92" t="s">
        <v>60</v>
      </c>
      <c r="B76" s="34">
        <f>'Enero 2023'!B76+'Febrero 2023'!B76+'Marzo 2023'!B76+'Abril 2022'!B76+'Mayo 2022'!B76+'Junio 2022'!B76+'Julio 2022'!B76+'Agosto 2022'!B76+'Septiembre 2022'!B76+'Octubre 2022'!B76+'Noviembre 2022'!B76+'Diciembre 2022'!B76-'Año 2023'!B76</f>
        <v>0</v>
      </c>
      <c r="C76" s="34">
        <f>'Enero 2023'!C76+'Febrero 2023'!C76+'Marzo 2023'!C76+'Abril 2022'!C76+'Mayo 2022'!C76+'Junio 2022'!C76+'Julio 2022'!C76+'Agosto 2022'!C76+'Septiembre 2022'!C76+'Octubre 2022'!C76+'Noviembre 2022'!C76+'Diciembre 2022'!C76-'Año 2023'!C76</f>
        <v>0</v>
      </c>
      <c r="D76" s="35">
        <f>'Enero 2023'!D76+'Febrero 2023'!D76+'Marzo 2023'!D76+'Abril 2022'!D76+'Mayo 2022'!D76+'Junio 2022'!D76+'Julio 2022'!D76+'Agosto 2022'!D76+'Septiembre 2022'!D76+'Octubre 2022'!D76+'Noviembre 2022'!D76+'Diciembre 2022'!D76-'Año 2023'!D76</f>
        <v>0</v>
      </c>
      <c r="F76" s="165">
        <f>'ITR22'!B76+IITR22!B76+IIITR22!B76+IVTR22!B76-'Año 2023'!B76</f>
        <v>0</v>
      </c>
      <c r="G76" s="166">
        <f>'ITR22'!C76+IITR22!C76+IIITR22!C76+IVTR22!C76-'Año 2023'!C76</f>
        <v>0</v>
      </c>
      <c r="H76" s="165">
        <f>'ITR22'!D76+IITR22!D76+IIITR22!D76+IVTR22!D76-'Año 2023'!D76</f>
        <v>0</v>
      </c>
      <c r="I76" s="163"/>
    </row>
    <row r="77" spans="1:9" ht="15.75" thickBot="1" x14ac:dyDescent="0.3">
      <c r="A77" s="24"/>
      <c r="B77" s="37"/>
      <c r="C77" s="37"/>
      <c r="D77" s="37"/>
      <c r="F77" s="165"/>
      <c r="G77" s="165"/>
      <c r="H77" s="165"/>
      <c r="I77" s="163"/>
    </row>
    <row r="78" spans="1:9" ht="15.75" thickBot="1" x14ac:dyDescent="0.3">
      <c r="A78" s="84" t="s">
        <v>61</v>
      </c>
      <c r="B78" s="85">
        <f t="shared" ref="B78:C78" si="14">+B79</f>
        <v>0</v>
      </c>
      <c r="C78" s="85">
        <f t="shared" si="14"/>
        <v>0</v>
      </c>
      <c r="D78" s="85">
        <f>+D79</f>
        <v>0</v>
      </c>
      <c r="F78" s="165"/>
      <c r="G78" s="165"/>
      <c r="H78" s="165"/>
      <c r="I78" s="163"/>
    </row>
    <row r="79" spans="1:9" ht="15.75" thickBot="1" x14ac:dyDescent="0.3">
      <c r="A79" s="92" t="s">
        <v>62</v>
      </c>
      <c r="B79" s="34">
        <f>'Enero 2023'!B79+'Febrero 2023'!B79+'Marzo 2023'!B79+'Abril 2022'!B79+'Mayo 2022'!B79+'Junio 2022'!B79+'Julio 2022'!B79+'Agosto 2022'!B79+'Septiembre 2022'!B79+'Octubre 2022'!B79+'Noviembre 2022'!B79+'Diciembre 2022'!B79-'Año 2023'!B79</f>
        <v>0</v>
      </c>
      <c r="C79" s="34">
        <f>'Enero 2023'!C79+'Febrero 2023'!C79+'Marzo 2023'!C79+'Abril 2022'!C79+'Mayo 2022'!C79+'Junio 2022'!C79+'Julio 2022'!C79+'Agosto 2022'!C79+'Septiembre 2022'!C79+'Octubre 2022'!C79+'Noviembre 2022'!C79+'Diciembre 2022'!C79-'Año 2023'!C79</f>
        <v>0</v>
      </c>
      <c r="D79" s="35">
        <f>'Enero 2023'!D79+'Febrero 2023'!D79+'Marzo 2023'!D79+'Abril 2022'!D79+'Mayo 2022'!D79+'Junio 2022'!D79+'Julio 2022'!D79+'Agosto 2022'!D79+'Septiembre 2022'!D79+'Octubre 2022'!D79+'Noviembre 2022'!D79+'Diciembre 2022'!D79-'Año 2023'!D79</f>
        <v>0</v>
      </c>
      <c r="F79" s="165">
        <f>'ITR22'!B79+IITR22!B79+IIITR22!B79+IVTR22!B79-'Año 2023'!B79</f>
        <v>0</v>
      </c>
      <c r="G79" s="165">
        <f>'ITR22'!C79+IITR22!C79+IIITR22!C79+IVTR22!C79-'Año 2023'!C79</f>
        <v>0</v>
      </c>
      <c r="H79" s="165">
        <f>'ITR22'!D79+IITR22!D79+IIITR22!D79+IVTR22!D79-'Año 2023'!D79</f>
        <v>0</v>
      </c>
      <c r="I79" s="163"/>
    </row>
    <row r="80" spans="1:9" ht="15.75" thickBot="1" x14ac:dyDescent="0.3">
      <c r="A80" s="24"/>
      <c r="B80" s="37"/>
      <c r="C80" s="37"/>
      <c r="D80" s="37"/>
      <c r="F80" s="165"/>
      <c r="G80" s="165"/>
      <c r="H80" s="165"/>
      <c r="I80" s="163"/>
    </row>
    <row r="81" spans="1:9" ht="15.75" thickBot="1" x14ac:dyDescent="0.3">
      <c r="A81" s="84" t="s">
        <v>63</v>
      </c>
      <c r="B81" s="85">
        <f t="shared" ref="B81:C81" si="15">+B82</f>
        <v>0</v>
      </c>
      <c r="C81" s="85">
        <f t="shared" si="15"/>
        <v>0</v>
      </c>
      <c r="D81" s="85">
        <f>+D82</f>
        <v>0</v>
      </c>
      <c r="F81" s="165"/>
      <c r="G81" s="165"/>
      <c r="H81" s="165"/>
      <c r="I81" s="163"/>
    </row>
    <row r="82" spans="1:9" ht="15.75" thickBot="1" x14ac:dyDescent="0.3">
      <c r="A82" s="92" t="s">
        <v>64</v>
      </c>
      <c r="B82" s="34">
        <f>'Enero 2023'!B82+'Febrero 2023'!B82+'Marzo 2023'!B82+'Abril 2022'!B82+'Mayo 2022'!B82+'Junio 2022'!B82+'Julio 2022'!B82+'Agosto 2022'!B82+'Septiembre 2022'!B82+'Octubre 2022'!B82+'Noviembre 2022'!B82+'Diciembre 2022'!B82-'Año 2023'!B82</f>
        <v>0</v>
      </c>
      <c r="C82" s="34">
        <f>'Enero 2023'!C82+'Febrero 2023'!C82+'Marzo 2023'!C82+'Abril 2022'!C82+'Mayo 2022'!C82+'Junio 2022'!C82+'Julio 2022'!C82+'Agosto 2022'!C82+'Septiembre 2022'!C82+'Octubre 2022'!C82+'Noviembre 2022'!C82+'Diciembre 2022'!C82-'Año 2023'!C82</f>
        <v>0</v>
      </c>
      <c r="D82" s="35">
        <f>'Enero 2023'!D82+'Febrero 2023'!D82+'Marzo 2023'!D82+'Abril 2022'!D82+'Mayo 2022'!D82+'Junio 2022'!D82+'Julio 2022'!D82+'Agosto 2022'!D82+'Septiembre 2022'!D82+'Octubre 2022'!D82+'Noviembre 2022'!D82+'Diciembre 2022'!D82-'Año 2023'!D82</f>
        <v>0</v>
      </c>
      <c r="F82" s="165">
        <f>'ITR22'!B82+IITR22!B82+IIITR22!B82+IVTR22!B82-'Año 2023'!B82</f>
        <v>0</v>
      </c>
      <c r="G82" s="165">
        <f>'ITR22'!C82+IITR22!C82+IIITR22!C82+IVTR22!C82-'Año 2023'!C82</f>
        <v>0</v>
      </c>
      <c r="H82" s="165">
        <f>'ITR22'!D82+IITR22!D82+IIITR22!D82+IVTR22!D82-'Año 2023'!D82</f>
        <v>0</v>
      </c>
      <c r="I82" s="163"/>
    </row>
    <row r="83" spans="1:9" ht="15.75" thickBot="1" x14ac:dyDescent="0.3">
      <c r="A83" s="24"/>
      <c r="B83" s="37"/>
      <c r="C83" s="37"/>
      <c r="D83" s="37"/>
      <c r="F83" s="165"/>
      <c r="G83" s="165"/>
      <c r="H83" s="165"/>
      <c r="I83" s="163"/>
    </row>
    <row r="84" spans="1:9" ht="15.75" thickBot="1" x14ac:dyDescent="0.3">
      <c r="A84" s="84" t="s">
        <v>65</v>
      </c>
      <c r="B84" s="85">
        <f t="shared" ref="B84:C84" si="16">+B85+B86+B87</f>
        <v>0</v>
      </c>
      <c r="C84" s="85">
        <f t="shared" si="16"/>
        <v>0</v>
      </c>
      <c r="D84" s="85">
        <f>+D85+D86+D87</f>
        <v>0</v>
      </c>
      <c r="F84" s="165"/>
      <c r="G84" s="165"/>
      <c r="H84" s="165"/>
      <c r="I84" s="163"/>
    </row>
    <row r="85" spans="1:9" ht="15.75" thickBot="1" x14ac:dyDescent="0.3">
      <c r="A85" s="38" t="s">
        <v>66</v>
      </c>
      <c r="B85" s="30">
        <v>0</v>
      </c>
      <c r="C85" s="30">
        <v>0</v>
      </c>
      <c r="D85" s="31">
        <v>0</v>
      </c>
      <c r="F85" s="165">
        <f>'ITR22'!B85+IITR22!B85+IIITR22!B85+IVTR22!B85-'Año 2023'!B85</f>
        <v>0</v>
      </c>
      <c r="G85" s="165">
        <f>'ITR22'!C85+IITR22!C85+IIITR22!C85+IVTR22!C85-'Año 2023'!C85</f>
        <v>0</v>
      </c>
      <c r="H85" s="165">
        <f>'ITR22'!D85+IITR22!D85+IIITR22!D85+IVTR22!D85-'Año 2023'!D85</f>
        <v>0</v>
      </c>
      <c r="I85" s="163"/>
    </row>
    <row r="86" spans="1:9" ht="15.75" thickBot="1" x14ac:dyDescent="0.3">
      <c r="A86" s="39" t="s">
        <v>67</v>
      </c>
      <c r="B86" s="30">
        <v>0</v>
      </c>
      <c r="C86" s="30">
        <v>0</v>
      </c>
      <c r="D86" s="31">
        <v>0</v>
      </c>
      <c r="F86" s="165">
        <f>'ITR22'!B86+IITR22!B86+IIITR22!B86+IVTR22!B86-'Año 2023'!B86</f>
        <v>0</v>
      </c>
      <c r="G86" s="165">
        <f>'ITR22'!C86+IITR22!C86+IIITR22!C86+IVTR22!C86-'Año 2023'!C86</f>
        <v>0</v>
      </c>
      <c r="H86" s="165">
        <f>'ITR22'!D86+IITR22!D86+IIITR22!D86+IVTR22!D86-'Año 2023'!D86</f>
        <v>0</v>
      </c>
      <c r="I86" s="163"/>
    </row>
    <row r="87" spans="1:9" ht="15.75" thickBot="1" x14ac:dyDescent="0.3">
      <c r="A87" s="40" t="s">
        <v>68</v>
      </c>
      <c r="B87" s="34">
        <v>0</v>
      </c>
      <c r="C87" s="34">
        <v>0</v>
      </c>
      <c r="D87" s="35">
        <v>0</v>
      </c>
      <c r="F87" s="165">
        <f>'ITR22'!B87+IITR22!B87+IIITR22!B87+IVTR22!B87-'Año 2023'!B87</f>
        <v>0</v>
      </c>
      <c r="G87" s="165">
        <f>'ITR22'!C87+IITR22!C87+IIITR22!C87+IVTR22!C87-'Año 2023'!C87</f>
        <v>0</v>
      </c>
      <c r="H87" s="165">
        <f>'ITR22'!D87+IITR22!D87+IIITR22!D87+IVTR22!D87-'Año 2023'!D87</f>
        <v>0</v>
      </c>
      <c r="I87" s="163"/>
    </row>
    <row r="88" spans="1:9" ht="15.75" thickBot="1" x14ac:dyDescent="0.3">
      <c r="A88" s="24"/>
      <c r="B88" s="37"/>
      <c r="C88" s="37"/>
      <c r="D88" s="37"/>
      <c r="F88" s="165"/>
      <c r="G88" s="165"/>
      <c r="H88" s="165"/>
      <c r="I88" s="163"/>
    </row>
    <row r="89" spans="1:9" ht="15.75" thickBot="1" x14ac:dyDescent="0.3">
      <c r="A89" s="90" t="s">
        <v>69</v>
      </c>
      <c r="B89" s="85">
        <f t="shared" ref="B89:C89" si="17">+B90</f>
        <v>0</v>
      </c>
      <c r="C89" s="85">
        <f t="shared" si="17"/>
        <v>0</v>
      </c>
      <c r="D89" s="85">
        <f>+D90</f>
        <v>0</v>
      </c>
      <c r="F89" s="165"/>
      <c r="G89" s="165"/>
      <c r="H89" s="165"/>
      <c r="I89" s="163"/>
    </row>
    <row r="90" spans="1:9" ht="15.75" thickBot="1" x14ac:dyDescent="0.3">
      <c r="A90" s="91" t="s">
        <v>70</v>
      </c>
      <c r="B90" s="34">
        <f>'Enero 2023'!B90+'Febrero 2023'!B90+'Marzo 2023'!B90+'Abril 2022'!B90+'Mayo 2022'!B90+'Junio 2022'!B90+'Julio 2022'!B90+'Agosto 2022'!B90+'Septiembre 2022'!B90+'Octubre 2022'!B90+'Noviembre 2022'!B90+'Diciembre 2022'!B90-'Año 2023'!B90</f>
        <v>0</v>
      </c>
      <c r="C90" s="34">
        <f>'Enero 2023'!C90+'Febrero 2023'!C90+'Marzo 2023'!C90+'Abril 2022'!C90+'Mayo 2022'!C90+'Junio 2022'!C90+'Julio 2022'!C90+'Agosto 2022'!C90+'Septiembre 2022'!C90+'Octubre 2022'!C90+'Noviembre 2022'!C90+'Diciembre 2022'!C90-'Año 2023'!C90</f>
        <v>0</v>
      </c>
      <c r="D90" s="35">
        <f>'Enero 2023'!D90+'Febrero 2023'!D90+'Marzo 2023'!D90+'Abril 2022'!D90+'Mayo 2022'!D90+'Junio 2022'!D90+'Julio 2022'!D90+'Agosto 2022'!D90+'Septiembre 2022'!D90+'Octubre 2022'!D90+'Noviembre 2022'!D90+'Diciembre 2022'!D90-'Año 2023'!D90</f>
        <v>0</v>
      </c>
      <c r="F90" s="165">
        <f>'ITR22'!B90+IITR22!B90+IIITR22!B90+IVTR22!B90-'Año 2023'!B90</f>
        <v>0</v>
      </c>
      <c r="G90" s="165">
        <f>'ITR22'!C90+IITR22!C90+IIITR22!C90+IVTR22!C90-'Año 2023'!C90</f>
        <v>0</v>
      </c>
      <c r="H90" s="165">
        <f>'ITR22'!D90+IITR22!D90+IIITR22!D90+IVTR22!D90-'Año 2023'!D90</f>
        <v>0</v>
      </c>
      <c r="I90" s="163"/>
    </row>
    <row r="91" spans="1:9" ht="15.75" thickBot="1" x14ac:dyDescent="0.3">
      <c r="A91" s="24"/>
      <c r="B91" s="37"/>
      <c r="C91" s="37"/>
      <c r="D91" s="37"/>
    </row>
    <row r="92" spans="1:9" ht="15.75" thickBot="1" x14ac:dyDescent="0.3">
      <c r="A92" s="92" t="s">
        <v>71</v>
      </c>
      <c r="B92" s="125"/>
      <c r="C92" s="125"/>
      <c r="D92" s="126"/>
    </row>
  </sheetData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T92"/>
  <sheetViews>
    <sheetView view="pageBreakPreview" zoomScale="85" zoomScaleNormal="100" zoomScaleSheetLayoutView="85" workbookViewId="0"/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8" x14ac:dyDescent="0.2">
      <c r="A2" s="25" t="s">
        <v>78</v>
      </c>
      <c r="B2" s="26">
        <f>'Enero 2023'!B2</f>
        <v>2023</v>
      </c>
      <c r="C2" s="25"/>
      <c r="D2" s="25"/>
      <c r="F2" s="44" t="str">
        <f>A2</f>
        <v>MES: FEBRERO</v>
      </c>
      <c r="G2" s="45">
        <f>'Enero 2023'!G2</f>
        <v>2022</v>
      </c>
      <c r="K2" s="1" t="str">
        <f>A2</f>
        <v>MES: FEBRERO</v>
      </c>
      <c r="L2" s="3"/>
      <c r="M2" s="1" t="str">
        <f>'Enero 2023'!M2</f>
        <v>2023/2022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O6" s="6"/>
      <c r="P6" s="6"/>
      <c r="Q6" s="6"/>
      <c r="R6" s="6"/>
    </row>
    <row r="7" spans="1:18" ht="12" customHeight="1" thickBot="1" x14ac:dyDescent="0.25">
      <c r="B7" s="37"/>
      <c r="C7" s="37"/>
      <c r="D7" s="111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O8" s="6"/>
      <c r="P8" s="6"/>
      <c r="Q8" s="6"/>
      <c r="R8" s="6"/>
    </row>
    <row r="9" spans="1:18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8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8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8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8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8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8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8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8" ht="13.5" thickBot="1" x14ac:dyDescent="0.25">
      <c r="A19" s="38" t="s">
        <v>14</v>
      </c>
      <c r="B19" s="128"/>
      <c r="C19" s="128"/>
      <c r="D19" s="129"/>
      <c r="E19" s="20"/>
      <c r="F19" s="68" t="s">
        <v>14</v>
      </c>
      <c r="G19" s="132"/>
      <c r="H19" s="132"/>
      <c r="I19" s="133"/>
      <c r="K19" s="10" t="s">
        <v>14</v>
      </c>
      <c r="L19" s="137"/>
      <c r="M19" s="137"/>
      <c r="N19" s="139"/>
    </row>
    <row r="20" spans="1:18" ht="13.5" thickBot="1" x14ac:dyDescent="0.25">
      <c r="A20" s="39" t="s">
        <v>15</v>
      </c>
      <c r="B20" s="128"/>
      <c r="C20" s="128"/>
      <c r="D20" s="129"/>
      <c r="E20" s="20"/>
      <c r="F20" s="68" t="s">
        <v>15</v>
      </c>
      <c r="G20" s="132"/>
      <c r="H20" s="132"/>
      <c r="I20" s="133"/>
      <c r="K20" s="11" t="s">
        <v>15</v>
      </c>
      <c r="L20" s="137"/>
      <c r="M20" s="137"/>
      <c r="N20" s="139"/>
    </row>
    <row r="21" spans="1:18" ht="13.5" thickBot="1" x14ac:dyDescent="0.25">
      <c r="A21" s="40" t="s">
        <v>16</v>
      </c>
      <c r="B21" s="130"/>
      <c r="C21" s="130"/>
      <c r="D21" s="131"/>
      <c r="E21" s="20"/>
      <c r="F21" s="69" t="s">
        <v>16</v>
      </c>
      <c r="G21" s="134"/>
      <c r="H21" s="134"/>
      <c r="I21" s="135"/>
      <c r="K21" s="12" t="s">
        <v>16</v>
      </c>
      <c r="L21" s="138"/>
      <c r="M21" s="138"/>
      <c r="N21" s="140"/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O23" s="6"/>
      <c r="P23" s="6"/>
      <c r="Q23" s="6"/>
      <c r="R23" s="6"/>
    </row>
    <row r="24" spans="1:18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O26" s="6"/>
      <c r="P26" s="6"/>
      <c r="Q26" s="6"/>
      <c r="R26" s="6"/>
    </row>
    <row r="27" spans="1:18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O29" s="6"/>
      <c r="P29" s="6"/>
      <c r="Q29" s="6"/>
      <c r="R29" s="6"/>
    </row>
    <row r="30" spans="1:18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8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O33" s="6"/>
      <c r="P33" s="6"/>
      <c r="Q33" s="6"/>
      <c r="R33" s="6"/>
    </row>
    <row r="34" spans="1:18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8" ht="13.5" thickBot="1" x14ac:dyDescent="0.25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8" ht="13.5" thickBot="1" x14ac:dyDescent="0.25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8" ht="13.5" thickBot="1" x14ac:dyDescent="0.25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8" ht="13.5" thickBot="1" x14ac:dyDescent="0.25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8" ht="13.5" thickBot="1" x14ac:dyDescent="0.25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8" ht="13.5" thickBot="1" x14ac:dyDescent="0.25">
      <c r="A44" s="38" t="s">
        <v>33</v>
      </c>
      <c r="B44" s="128"/>
      <c r="C44" s="128"/>
      <c r="D44" s="129"/>
      <c r="E44" s="20"/>
      <c r="F44" s="76" t="s">
        <v>33</v>
      </c>
      <c r="G44" s="132"/>
      <c r="H44" s="132"/>
      <c r="I44" s="133"/>
      <c r="K44" s="10" t="s">
        <v>33</v>
      </c>
      <c r="L44" s="159"/>
      <c r="M44" s="159"/>
      <c r="N44" s="160"/>
    </row>
    <row r="45" spans="1:18" ht="13.5" thickBot="1" x14ac:dyDescent="0.25">
      <c r="A45" s="39" t="s">
        <v>34</v>
      </c>
      <c r="B45" s="128"/>
      <c r="C45" s="128"/>
      <c r="D45" s="129"/>
      <c r="E45" s="20"/>
      <c r="F45" s="77" t="s">
        <v>34</v>
      </c>
      <c r="G45" s="132"/>
      <c r="H45" s="132"/>
      <c r="I45" s="133"/>
      <c r="K45" s="11" t="s">
        <v>34</v>
      </c>
      <c r="L45" s="137"/>
      <c r="M45" s="137"/>
      <c r="N45" s="139"/>
    </row>
    <row r="46" spans="1:18" ht="13.5" thickBot="1" x14ac:dyDescent="0.25">
      <c r="A46" s="39" t="s">
        <v>35</v>
      </c>
      <c r="B46" s="128"/>
      <c r="C46" s="128"/>
      <c r="D46" s="129"/>
      <c r="E46" s="20"/>
      <c r="F46" s="77" t="s">
        <v>35</v>
      </c>
      <c r="G46" s="132"/>
      <c r="H46" s="132"/>
      <c r="I46" s="133"/>
      <c r="K46" s="11" t="s">
        <v>35</v>
      </c>
      <c r="L46" s="137"/>
      <c r="M46" s="137"/>
      <c r="N46" s="139"/>
    </row>
    <row r="47" spans="1:18" ht="13.5" thickBot="1" x14ac:dyDescent="0.25">
      <c r="A47" s="39" t="s">
        <v>36</v>
      </c>
      <c r="B47" s="128"/>
      <c r="C47" s="128"/>
      <c r="D47" s="129"/>
      <c r="E47" s="20"/>
      <c r="F47" s="77" t="s">
        <v>36</v>
      </c>
      <c r="G47" s="132"/>
      <c r="H47" s="132"/>
      <c r="I47" s="133"/>
      <c r="K47" s="11" t="s">
        <v>36</v>
      </c>
      <c r="L47" s="137"/>
      <c r="M47" s="137"/>
      <c r="N47" s="139"/>
    </row>
    <row r="48" spans="1:18" ht="13.5" thickBot="1" x14ac:dyDescent="0.25">
      <c r="A48" s="39" t="s">
        <v>37</v>
      </c>
      <c r="B48" s="128"/>
      <c r="C48" s="128"/>
      <c r="D48" s="129"/>
      <c r="E48" s="20"/>
      <c r="F48" s="77" t="s">
        <v>37</v>
      </c>
      <c r="G48" s="132"/>
      <c r="H48" s="132"/>
      <c r="I48" s="133"/>
      <c r="K48" s="11" t="s">
        <v>37</v>
      </c>
      <c r="L48" s="137"/>
      <c r="M48" s="137"/>
      <c r="N48" s="139"/>
    </row>
    <row r="49" spans="1:20" ht="13.5" thickBot="1" x14ac:dyDescent="0.25">
      <c r="A49" s="39" t="s">
        <v>38</v>
      </c>
      <c r="B49" s="128"/>
      <c r="C49" s="128"/>
      <c r="D49" s="129"/>
      <c r="E49" s="20"/>
      <c r="F49" s="77" t="s">
        <v>38</v>
      </c>
      <c r="G49" s="132"/>
      <c r="H49" s="132"/>
      <c r="I49" s="133"/>
      <c r="K49" s="11" t="s">
        <v>38</v>
      </c>
      <c r="L49" s="137"/>
      <c r="M49" s="137"/>
      <c r="N49" s="139"/>
    </row>
    <row r="50" spans="1:20" ht="13.5" thickBot="1" x14ac:dyDescent="0.25">
      <c r="A50" s="39" t="s">
        <v>39</v>
      </c>
      <c r="B50" s="128"/>
      <c r="C50" s="128"/>
      <c r="D50" s="129"/>
      <c r="E50" s="20"/>
      <c r="F50" s="77" t="s">
        <v>39</v>
      </c>
      <c r="G50" s="132"/>
      <c r="H50" s="132"/>
      <c r="I50" s="133"/>
      <c r="K50" s="11" t="s">
        <v>39</v>
      </c>
      <c r="L50" s="137"/>
      <c r="M50" s="137"/>
      <c r="N50" s="139"/>
    </row>
    <row r="51" spans="1:20" ht="13.5" thickBot="1" x14ac:dyDescent="0.25">
      <c r="A51" s="39" t="s">
        <v>40</v>
      </c>
      <c r="B51" s="128"/>
      <c r="C51" s="128"/>
      <c r="D51" s="129"/>
      <c r="E51" s="20"/>
      <c r="F51" s="77" t="s">
        <v>40</v>
      </c>
      <c r="G51" s="132"/>
      <c r="H51" s="132"/>
      <c r="I51" s="133"/>
      <c r="K51" s="11" t="s">
        <v>40</v>
      </c>
      <c r="L51" s="137"/>
      <c r="M51" s="137"/>
      <c r="N51" s="139"/>
    </row>
    <row r="52" spans="1:20" ht="13.5" thickBot="1" x14ac:dyDescent="0.25">
      <c r="A52" s="40" t="s">
        <v>41</v>
      </c>
      <c r="B52" s="130"/>
      <c r="C52" s="130"/>
      <c r="D52" s="131"/>
      <c r="E52" s="20"/>
      <c r="F52" s="78" t="s">
        <v>41</v>
      </c>
      <c r="G52" s="134"/>
      <c r="H52" s="134"/>
      <c r="I52" s="135"/>
      <c r="K52" s="12" t="s">
        <v>41</v>
      </c>
      <c r="L52" s="138"/>
      <c r="M52" s="138"/>
      <c r="N52" s="140"/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  <c r="R55" s="6"/>
      <c r="S55" s="6"/>
      <c r="T55" s="6"/>
    </row>
    <row r="56" spans="1:20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  <c r="R56" s="6"/>
      <c r="S56" s="6"/>
      <c r="T56" s="6"/>
    </row>
    <row r="57" spans="1:20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  <c r="R57" s="6"/>
      <c r="S57" s="6"/>
      <c r="T57" s="6"/>
    </row>
    <row r="58" spans="1:20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O60" s="6"/>
      <c r="P60" s="6"/>
      <c r="Q60" s="6"/>
      <c r="R60" s="6"/>
    </row>
    <row r="61" spans="1:20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20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20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O65" s="6"/>
      <c r="P65" s="6"/>
      <c r="Q65" s="6"/>
      <c r="R65" s="6"/>
    </row>
    <row r="66" spans="1:18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8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O69" s="6"/>
      <c r="P69" s="6"/>
      <c r="Q69" s="6"/>
      <c r="R69" s="6"/>
    </row>
    <row r="70" spans="1:18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8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8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8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O75" s="6"/>
      <c r="P75" s="6"/>
      <c r="Q75" s="6"/>
      <c r="R75" s="6"/>
    </row>
    <row r="76" spans="1:18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O78" s="6"/>
      <c r="P78" s="6"/>
      <c r="Q78" s="6"/>
      <c r="R78" s="6"/>
    </row>
    <row r="79" spans="1:18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O81" s="6"/>
      <c r="P81" s="6"/>
      <c r="Q81" s="6"/>
      <c r="R81" s="6"/>
    </row>
    <row r="82" spans="1:18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O84" s="6"/>
      <c r="P84" s="6"/>
      <c r="Q84" s="6"/>
      <c r="R84" s="6"/>
    </row>
    <row r="85" spans="1:18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8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8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O89" s="6"/>
      <c r="P89" s="6"/>
      <c r="Q89" s="6"/>
      <c r="R89" s="6"/>
    </row>
    <row r="90" spans="1:18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92"/>
  <sheetViews>
    <sheetView zoomScale="70" zoomScaleNormal="70" workbookViewId="0">
      <selection activeCell="E4" sqref="E4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79</v>
      </c>
      <c r="B2" s="26">
        <f>'Febrero 2023'!B2</f>
        <v>2023</v>
      </c>
      <c r="C2" s="25"/>
      <c r="D2" s="25"/>
      <c r="F2" s="44" t="str">
        <f>A2</f>
        <v>MES: MARZO</v>
      </c>
      <c r="G2" s="45">
        <f>'Febrero 2023'!G2</f>
        <v>2022</v>
      </c>
      <c r="K2" s="1" t="str">
        <f>A2</f>
        <v>MES: MARZO</v>
      </c>
      <c r="L2" s="3"/>
      <c r="M2" s="1" t="str">
        <f>'Febrero 2023'!M2</f>
        <v>2023/2022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123"/>
      <c r="C5" s="123"/>
      <c r="D5" s="123"/>
      <c r="F5" s="46"/>
      <c r="G5" s="124"/>
      <c r="H5" s="124"/>
      <c r="I5" s="124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54"/>
      <c r="M19" s="154"/>
      <c r="N19" s="155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54"/>
      <c r="M20" s="154"/>
      <c r="N20" s="155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6"/>
      <c r="M21" s="156"/>
      <c r="N21" s="157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52"/>
      <c r="M44" s="152"/>
      <c r="N44" s="15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54"/>
      <c r="M45" s="154"/>
      <c r="N45" s="15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54"/>
      <c r="M46" s="154"/>
      <c r="N46" s="15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54"/>
      <c r="M47" s="154"/>
      <c r="N47" s="15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54"/>
      <c r="M48" s="154"/>
      <c r="N48" s="15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54"/>
      <c r="M49" s="154"/>
      <c r="N49" s="15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54"/>
      <c r="M50" s="154"/>
      <c r="N50" s="15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54"/>
      <c r="M51" s="154"/>
      <c r="N51" s="15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56"/>
      <c r="M52" s="156"/>
      <c r="N52" s="157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/>
  </sheetPr>
  <dimension ref="A1:T92"/>
  <sheetViews>
    <sheetView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8" x14ac:dyDescent="0.2">
      <c r="A2" s="25" t="s">
        <v>80</v>
      </c>
      <c r="B2" s="26" t="s">
        <v>100</v>
      </c>
      <c r="C2" s="25"/>
      <c r="D2" s="25"/>
      <c r="F2" s="44" t="str">
        <f>A2</f>
        <v xml:space="preserve"> TRIMESTRAL</v>
      </c>
      <c r="G2" s="174" t="s">
        <v>96</v>
      </c>
      <c r="K2" s="1" t="str">
        <f>F2</f>
        <v xml:space="preserve"> TRIMESTRAL</v>
      </c>
      <c r="L2" s="3"/>
      <c r="M2" s="1" t="s">
        <v>101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123"/>
      <c r="C5" s="123"/>
      <c r="D5" s="123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257073</v>
      </c>
      <c r="C6" s="85">
        <v>293160939.59834582</v>
      </c>
      <c r="D6" s="85">
        <v>187285</v>
      </c>
      <c r="E6" s="20"/>
      <c r="F6" s="50" t="s">
        <v>1</v>
      </c>
      <c r="G6" s="51">
        <v>340797</v>
      </c>
      <c r="H6" s="51">
        <v>341571611.48213553</v>
      </c>
      <c r="I6" s="51">
        <v>240090</v>
      </c>
      <c r="K6" s="98" t="s">
        <v>1</v>
      </c>
      <c r="L6" s="99">
        <v>-0.24567117668289329</v>
      </c>
      <c r="M6" s="99">
        <v>-0.14172920189042593</v>
      </c>
      <c r="N6" s="99">
        <v>-0.21993835644966475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37"/>
      <c r="E7" s="20"/>
      <c r="F7" s="52"/>
      <c r="G7" s="37"/>
      <c r="H7" s="37"/>
      <c r="I7" s="37"/>
      <c r="L7" s="100"/>
      <c r="M7" s="100"/>
      <c r="N7" s="100"/>
    </row>
    <row r="8" spans="1:18" ht="13.5" thickBot="1" x14ac:dyDescent="0.25">
      <c r="A8" s="86" t="s">
        <v>4</v>
      </c>
      <c r="B8" s="87">
        <v>27436</v>
      </c>
      <c r="C8" s="87">
        <v>25447253.115579177</v>
      </c>
      <c r="D8" s="87">
        <v>18801</v>
      </c>
      <c r="E8" s="20"/>
      <c r="F8" s="54" t="s">
        <v>4</v>
      </c>
      <c r="G8" s="51">
        <v>38682</v>
      </c>
      <c r="H8" s="51">
        <v>31994791.659464359</v>
      </c>
      <c r="I8" s="55">
        <v>27831</v>
      </c>
      <c r="K8" s="101" t="s">
        <v>4</v>
      </c>
      <c r="L8" s="99">
        <v>-0.29072953828654158</v>
      </c>
      <c r="M8" s="99">
        <v>-0.20464388746686402</v>
      </c>
      <c r="N8" s="99">
        <v>-0.32445833782472777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2674</v>
      </c>
      <c r="C9" s="30">
        <v>2517259.7204854288</v>
      </c>
      <c r="D9" s="31">
        <v>1176</v>
      </c>
      <c r="E9" s="21"/>
      <c r="F9" s="56" t="s">
        <v>5</v>
      </c>
      <c r="G9" s="57">
        <v>3647</v>
      </c>
      <c r="H9" s="57">
        <v>3320357.2424558126</v>
      </c>
      <c r="I9" s="58">
        <v>1747</v>
      </c>
      <c r="K9" s="7" t="s">
        <v>5</v>
      </c>
      <c r="L9" s="102">
        <v>-0.26679462571976964</v>
      </c>
      <c r="M9" s="102">
        <v>-0.24187081790524279</v>
      </c>
      <c r="N9" s="102">
        <v>-0.32684602175157418</v>
      </c>
    </row>
    <row r="10" spans="1:18" ht="13.5" thickBot="1" x14ac:dyDescent="0.25">
      <c r="A10" s="32" t="s">
        <v>6</v>
      </c>
      <c r="B10" s="30">
        <v>7143</v>
      </c>
      <c r="C10" s="30">
        <v>4503421.6801112704</v>
      </c>
      <c r="D10" s="31">
        <v>6180</v>
      </c>
      <c r="E10" s="20"/>
      <c r="F10" s="59" t="s">
        <v>6</v>
      </c>
      <c r="G10" s="79">
        <v>8530</v>
      </c>
      <c r="H10" s="79">
        <v>5248478.2643571645</v>
      </c>
      <c r="I10" s="80">
        <v>7234</v>
      </c>
      <c r="K10" s="8" t="s">
        <v>6</v>
      </c>
      <c r="L10" s="113">
        <v>-0.16260257913247367</v>
      </c>
      <c r="M10" s="113">
        <v>-0.14195668662774752</v>
      </c>
      <c r="N10" s="115">
        <v>-0.14570085706386504</v>
      </c>
    </row>
    <row r="11" spans="1:18" ht="13.5" thickBot="1" x14ac:dyDescent="0.25">
      <c r="A11" s="32" t="s">
        <v>7</v>
      </c>
      <c r="B11" s="30">
        <v>1069</v>
      </c>
      <c r="C11" s="30">
        <v>1124154.5518884459</v>
      </c>
      <c r="D11" s="31">
        <v>666</v>
      </c>
      <c r="E11" s="20"/>
      <c r="F11" s="59" t="s">
        <v>7</v>
      </c>
      <c r="G11" s="79">
        <v>1917</v>
      </c>
      <c r="H11" s="79">
        <v>1774957.1157829671</v>
      </c>
      <c r="I11" s="80">
        <v>1360</v>
      </c>
      <c r="K11" s="8" t="s">
        <v>7</v>
      </c>
      <c r="L11" s="113">
        <v>-0.44235785080855505</v>
      </c>
      <c r="M11" s="113">
        <v>-0.3666581902782704</v>
      </c>
      <c r="N11" s="115">
        <v>-0.51029411764705879</v>
      </c>
    </row>
    <row r="12" spans="1:18" ht="13.5" thickBot="1" x14ac:dyDescent="0.25">
      <c r="A12" s="32" t="s">
        <v>8</v>
      </c>
      <c r="B12" s="30">
        <v>1157</v>
      </c>
      <c r="C12" s="30">
        <v>1123703.9348609976</v>
      </c>
      <c r="D12" s="31">
        <v>894</v>
      </c>
      <c r="E12" s="20"/>
      <c r="F12" s="59" t="s">
        <v>8</v>
      </c>
      <c r="G12" s="79">
        <v>2167</v>
      </c>
      <c r="H12" s="79">
        <v>1904082.0070513778</v>
      </c>
      <c r="I12" s="80">
        <v>1615</v>
      </c>
      <c r="K12" s="8" t="s">
        <v>8</v>
      </c>
      <c r="L12" s="113">
        <v>-0.46608214120904479</v>
      </c>
      <c r="M12" s="113">
        <v>-0.40984478047710649</v>
      </c>
      <c r="N12" s="115">
        <v>-0.44643962848297214</v>
      </c>
    </row>
    <row r="13" spans="1:18" ht="13.5" thickBot="1" x14ac:dyDescent="0.25">
      <c r="A13" s="32" t="s">
        <v>9</v>
      </c>
      <c r="B13" s="30">
        <v>1907</v>
      </c>
      <c r="C13" s="30">
        <v>1721595.1178108333</v>
      </c>
      <c r="D13" s="31">
        <v>1357</v>
      </c>
      <c r="E13" s="20"/>
      <c r="F13" s="59" t="s">
        <v>9</v>
      </c>
      <c r="G13" s="79">
        <v>2897</v>
      </c>
      <c r="H13" s="79">
        <v>1678428.5783551927</v>
      </c>
      <c r="I13" s="80">
        <v>2328</v>
      </c>
      <c r="K13" s="8" t="s">
        <v>9</v>
      </c>
      <c r="L13" s="113">
        <v>-0.34173282706247843</v>
      </c>
      <c r="M13" s="113">
        <v>2.5718424967443365E-2</v>
      </c>
      <c r="N13" s="115">
        <v>-0.41709621993127144</v>
      </c>
    </row>
    <row r="14" spans="1:18" ht="13.5" thickBot="1" x14ac:dyDescent="0.25">
      <c r="A14" s="32" t="s">
        <v>10</v>
      </c>
      <c r="B14" s="30">
        <v>642</v>
      </c>
      <c r="C14" s="30">
        <v>1012831.9218350152</v>
      </c>
      <c r="D14" s="31">
        <v>356</v>
      </c>
      <c r="E14" s="20"/>
      <c r="F14" s="59" t="s">
        <v>10</v>
      </c>
      <c r="G14" s="79">
        <v>1091</v>
      </c>
      <c r="H14" s="79">
        <v>1300081.318956634</v>
      </c>
      <c r="I14" s="80">
        <v>765</v>
      </c>
      <c r="K14" s="8" t="s">
        <v>10</v>
      </c>
      <c r="L14" s="113">
        <v>-0.41154903758020167</v>
      </c>
      <c r="M14" s="113">
        <v>-0.22094725378574598</v>
      </c>
      <c r="N14" s="115">
        <v>-0.53464052287581698</v>
      </c>
    </row>
    <row r="15" spans="1:18" ht="13.5" thickBot="1" x14ac:dyDescent="0.25">
      <c r="A15" s="32" t="s">
        <v>11</v>
      </c>
      <c r="B15" s="30">
        <v>4431</v>
      </c>
      <c r="C15" s="30">
        <v>4518247.9931096043</v>
      </c>
      <c r="D15" s="31">
        <v>3068</v>
      </c>
      <c r="E15" s="20"/>
      <c r="F15" s="59" t="s">
        <v>11</v>
      </c>
      <c r="G15" s="79">
        <v>6577</v>
      </c>
      <c r="H15" s="79">
        <v>4999855.206299955</v>
      </c>
      <c r="I15" s="80">
        <v>5122</v>
      </c>
      <c r="K15" s="8" t="s">
        <v>11</v>
      </c>
      <c r="L15" s="113">
        <v>-0.32628858142010031</v>
      </c>
      <c r="M15" s="113">
        <v>-9.6324232066463122E-2</v>
      </c>
      <c r="N15" s="115">
        <v>-0.40101522842639592</v>
      </c>
    </row>
    <row r="16" spans="1:18" ht="13.5" thickBot="1" x14ac:dyDescent="0.25">
      <c r="A16" s="33" t="s">
        <v>12</v>
      </c>
      <c r="B16" s="34">
        <v>8413</v>
      </c>
      <c r="C16" s="34">
        <v>8926038.1954775825</v>
      </c>
      <c r="D16" s="35">
        <v>5104</v>
      </c>
      <c r="E16" s="20"/>
      <c r="F16" s="60" t="s">
        <v>12</v>
      </c>
      <c r="G16" s="109">
        <v>11856</v>
      </c>
      <c r="H16" s="109">
        <v>11768551.926205253</v>
      </c>
      <c r="I16" s="110">
        <v>7660</v>
      </c>
      <c r="K16" s="9" t="s">
        <v>12</v>
      </c>
      <c r="L16" s="116">
        <v>-0.2904014844804319</v>
      </c>
      <c r="M16" s="116">
        <v>-0.24153470610077288</v>
      </c>
      <c r="N16" s="117">
        <v>-0.33368146214099215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12171</v>
      </c>
      <c r="C18" s="89">
        <v>15746627.162036376</v>
      </c>
      <c r="D18" s="89">
        <v>9228</v>
      </c>
      <c r="E18" s="20"/>
      <c r="F18" s="65" t="s">
        <v>13</v>
      </c>
      <c r="G18" s="66">
        <v>16284</v>
      </c>
      <c r="H18" s="66">
        <v>18279728.397960365</v>
      </c>
      <c r="I18" s="67">
        <v>12334</v>
      </c>
      <c r="K18" s="107" t="s">
        <v>13</v>
      </c>
      <c r="L18" s="108">
        <v>-0.25257921886514367</v>
      </c>
      <c r="M18" s="108">
        <v>-0.13857433659717999</v>
      </c>
      <c r="N18" s="120">
        <v>-0.25182422571752883</v>
      </c>
    </row>
    <row r="19" spans="1:18" ht="13.5" thickBot="1" x14ac:dyDescent="0.25">
      <c r="A19" s="38" t="s">
        <v>14</v>
      </c>
      <c r="B19" s="128">
        <v>691</v>
      </c>
      <c r="C19" s="128">
        <v>1375034.8260797679</v>
      </c>
      <c r="D19" s="129">
        <v>386</v>
      </c>
      <c r="E19" s="20"/>
      <c r="F19" s="68" t="s">
        <v>14</v>
      </c>
      <c r="G19" s="132">
        <v>857</v>
      </c>
      <c r="H19" s="132">
        <v>1595200.0949484352</v>
      </c>
      <c r="I19" s="133">
        <v>520</v>
      </c>
      <c r="K19" s="10" t="s">
        <v>14</v>
      </c>
      <c r="L19" s="137">
        <v>-0.19369894982497082</v>
      </c>
      <c r="M19" s="137">
        <v>-0.13801733686317519</v>
      </c>
      <c r="N19" s="139">
        <v>-0.25769230769230766</v>
      </c>
    </row>
    <row r="20" spans="1:18" ht="13.5" thickBot="1" x14ac:dyDescent="0.25">
      <c r="A20" s="39" t="s">
        <v>15</v>
      </c>
      <c r="B20" s="128">
        <v>514</v>
      </c>
      <c r="C20" s="128">
        <v>666312.69004959578</v>
      </c>
      <c r="D20" s="129">
        <v>337</v>
      </c>
      <c r="E20" s="20"/>
      <c r="F20" s="68" t="s">
        <v>15</v>
      </c>
      <c r="G20" s="132">
        <v>740</v>
      </c>
      <c r="H20" s="132">
        <v>697662.77185446071</v>
      </c>
      <c r="I20" s="133">
        <v>617</v>
      </c>
      <c r="K20" s="11" t="s">
        <v>15</v>
      </c>
      <c r="L20" s="137">
        <v>-0.30540540540540539</v>
      </c>
      <c r="M20" s="137">
        <v>-4.493586739841815E-2</v>
      </c>
      <c r="N20" s="139">
        <v>-0.45380875202593196</v>
      </c>
    </row>
    <row r="21" spans="1:18" ht="13.5" thickBot="1" x14ac:dyDescent="0.25">
      <c r="A21" s="40" t="s">
        <v>16</v>
      </c>
      <c r="B21" s="130">
        <v>10966</v>
      </c>
      <c r="C21" s="130">
        <v>13705279.645907013</v>
      </c>
      <c r="D21" s="131">
        <v>8505</v>
      </c>
      <c r="E21" s="20"/>
      <c r="F21" s="69" t="s">
        <v>16</v>
      </c>
      <c r="G21" s="134">
        <v>14687</v>
      </c>
      <c r="H21" s="134">
        <v>15986865.531157468</v>
      </c>
      <c r="I21" s="135">
        <v>11197</v>
      </c>
      <c r="K21" s="12" t="s">
        <v>16</v>
      </c>
      <c r="L21" s="138">
        <v>-0.25335330564444747</v>
      </c>
      <c r="M21" s="138">
        <v>-0.14271627423172961</v>
      </c>
      <c r="N21" s="140">
        <v>-0.24042154148432615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3060</v>
      </c>
      <c r="C23" s="85">
        <v>5006868.2527593244</v>
      </c>
      <c r="D23" s="85">
        <v>1953</v>
      </c>
      <c r="E23" s="20"/>
      <c r="F23" s="54" t="s">
        <v>17</v>
      </c>
      <c r="G23" s="51">
        <v>4508</v>
      </c>
      <c r="H23" s="51">
        <v>6241898.3190869857</v>
      </c>
      <c r="I23" s="55">
        <v>2692</v>
      </c>
      <c r="K23" s="101" t="s">
        <v>17</v>
      </c>
      <c r="L23" s="99">
        <v>-0.32120674356699197</v>
      </c>
      <c r="M23" s="99">
        <v>-0.19786129206095615</v>
      </c>
      <c r="N23" s="99">
        <v>-0.27451708766716199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3060</v>
      </c>
      <c r="C24" s="34">
        <v>5006868.2527593244</v>
      </c>
      <c r="D24" s="35">
        <v>1953</v>
      </c>
      <c r="E24" s="20"/>
      <c r="F24" s="71" t="s">
        <v>18</v>
      </c>
      <c r="G24" s="61">
        <v>4508</v>
      </c>
      <c r="H24" s="61">
        <v>6241898.3190869857</v>
      </c>
      <c r="I24" s="62">
        <v>2692</v>
      </c>
      <c r="K24" s="13" t="s">
        <v>18</v>
      </c>
      <c r="L24" s="104">
        <v>-0.32120674356699197</v>
      </c>
      <c r="M24" s="104">
        <v>-0.19786129206095615</v>
      </c>
      <c r="N24" s="105">
        <v>-0.27451708766716199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1313</v>
      </c>
      <c r="C26" s="85">
        <v>1013744.4415014754</v>
      </c>
      <c r="D26" s="85">
        <v>998</v>
      </c>
      <c r="E26" s="20"/>
      <c r="F26" s="50" t="s">
        <v>19</v>
      </c>
      <c r="G26" s="51">
        <v>1177</v>
      </c>
      <c r="H26" s="51">
        <v>890355.6268864529</v>
      </c>
      <c r="I26" s="55">
        <v>859</v>
      </c>
      <c r="K26" s="98" t="s">
        <v>19</v>
      </c>
      <c r="L26" s="99">
        <v>0.1155480033984706</v>
      </c>
      <c r="M26" s="99">
        <v>0.13858374214639335</v>
      </c>
      <c r="N26" s="99">
        <v>0.16181606519208391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1313</v>
      </c>
      <c r="C27" s="34">
        <v>1013744.4415014754</v>
      </c>
      <c r="D27" s="35">
        <v>998</v>
      </c>
      <c r="E27" s="20"/>
      <c r="F27" s="72" t="s">
        <v>20</v>
      </c>
      <c r="G27" s="61">
        <v>1177</v>
      </c>
      <c r="H27" s="61">
        <v>890355.6268864529</v>
      </c>
      <c r="I27" s="62">
        <v>859</v>
      </c>
      <c r="K27" s="14" t="s">
        <v>20</v>
      </c>
      <c r="L27" s="104">
        <v>0.1155480033984706</v>
      </c>
      <c r="M27" s="104">
        <v>0.13858374214639335</v>
      </c>
      <c r="N27" s="105">
        <v>0.16181606519208391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12600</v>
      </c>
      <c r="C29" s="85">
        <v>8024745.5740645807</v>
      </c>
      <c r="D29" s="85">
        <v>9447</v>
      </c>
      <c r="E29" s="20"/>
      <c r="F29" s="50" t="s">
        <v>21</v>
      </c>
      <c r="G29" s="51">
        <v>10496</v>
      </c>
      <c r="H29" s="51">
        <v>6338796.5591410995</v>
      </c>
      <c r="I29" s="55">
        <v>7659</v>
      </c>
      <c r="K29" s="98" t="s">
        <v>21</v>
      </c>
      <c r="L29" s="99">
        <v>0.20045731707317072</v>
      </c>
      <c r="M29" s="99">
        <v>0.26597304380942699</v>
      </c>
      <c r="N29" s="99">
        <v>0.23345084214649425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5571</v>
      </c>
      <c r="C30" s="30">
        <v>3948692.1947168275</v>
      </c>
      <c r="D30" s="31">
        <v>3999</v>
      </c>
      <c r="E30" s="20"/>
      <c r="F30" s="73" t="s">
        <v>22</v>
      </c>
      <c r="G30" s="57">
        <v>5070</v>
      </c>
      <c r="H30" s="57">
        <v>2997753.6461352776</v>
      </c>
      <c r="I30" s="58">
        <v>3619</v>
      </c>
      <c r="K30" s="15" t="s">
        <v>22</v>
      </c>
      <c r="L30" s="102">
        <v>9.8816568047337183E-2</v>
      </c>
      <c r="M30" s="102">
        <v>0.31721704343767732</v>
      </c>
      <c r="N30" s="103">
        <v>0.10500138159712624</v>
      </c>
    </row>
    <row r="31" spans="1:18" ht="13.5" thickBot="1" x14ac:dyDescent="0.25">
      <c r="A31" s="94" t="s">
        <v>23</v>
      </c>
      <c r="B31" s="34">
        <v>7029</v>
      </c>
      <c r="C31" s="34">
        <v>4076053.3793477532</v>
      </c>
      <c r="D31" s="35">
        <v>5448</v>
      </c>
      <c r="E31" s="20"/>
      <c r="F31" s="73" t="s">
        <v>23</v>
      </c>
      <c r="G31" s="74">
        <v>5426</v>
      </c>
      <c r="H31" s="74">
        <v>3341042.9130058223</v>
      </c>
      <c r="I31" s="75">
        <v>4040</v>
      </c>
      <c r="K31" s="16" t="s">
        <v>23</v>
      </c>
      <c r="L31" s="104">
        <v>0.29542941393291566</v>
      </c>
      <c r="M31" s="104">
        <v>0.21999432077951586</v>
      </c>
      <c r="N31" s="105">
        <v>0.3485148514851486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6142</v>
      </c>
      <c r="C33" s="85">
        <v>4634863.3664875599</v>
      </c>
      <c r="D33" s="85">
        <v>5022</v>
      </c>
      <c r="E33" s="20"/>
      <c r="F33" s="54" t="s">
        <v>24</v>
      </c>
      <c r="G33" s="51">
        <v>9223</v>
      </c>
      <c r="H33" s="51">
        <v>8112691.3439891413</v>
      </c>
      <c r="I33" s="55">
        <v>6452</v>
      </c>
      <c r="K33" s="101" t="s">
        <v>24</v>
      </c>
      <c r="L33" s="99">
        <v>-0.3340561639379811</v>
      </c>
      <c r="M33" s="99">
        <v>-0.4286897935638061</v>
      </c>
      <c r="N33" s="99">
        <v>-0.22163670179789208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6142</v>
      </c>
      <c r="C34" s="34">
        <v>4634863.3664875599</v>
      </c>
      <c r="D34" s="35">
        <v>5022</v>
      </c>
      <c r="E34" s="20"/>
      <c r="F34" s="71" t="s">
        <v>25</v>
      </c>
      <c r="G34" s="61">
        <v>9223</v>
      </c>
      <c r="H34" s="61">
        <v>8112691.3439891413</v>
      </c>
      <c r="I34" s="62">
        <v>6452</v>
      </c>
      <c r="K34" s="13" t="s">
        <v>25</v>
      </c>
      <c r="L34" s="104">
        <v>-0.3340561639379811</v>
      </c>
      <c r="M34" s="104">
        <v>-0.4286897935638061</v>
      </c>
      <c r="N34" s="105">
        <v>-0.22163670179789208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17227</v>
      </c>
      <c r="C36" s="85">
        <v>21531778.523326464</v>
      </c>
      <c r="D36" s="85">
        <v>12158</v>
      </c>
      <c r="E36" s="20"/>
      <c r="F36" s="50" t="s">
        <v>26</v>
      </c>
      <c r="G36" s="51">
        <v>25261</v>
      </c>
      <c r="H36" s="51">
        <v>24919682.687744256</v>
      </c>
      <c r="I36" s="55">
        <v>16368</v>
      </c>
      <c r="K36" s="98" t="s">
        <v>26</v>
      </c>
      <c r="L36" s="99">
        <v>-0.31803966588812793</v>
      </c>
      <c r="M36" s="99">
        <v>-0.13595294157112192</v>
      </c>
      <c r="N36" s="114">
        <v>-0.25720918866080156</v>
      </c>
    </row>
    <row r="37" spans="1:18" ht="13.5" thickBot="1" x14ac:dyDescent="0.25">
      <c r="A37" s="38" t="s">
        <v>27</v>
      </c>
      <c r="B37" s="34">
        <v>884</v>
      </c>
      <c r="C37" s="34">
        <v>1327771.3406062124</v>
      </c>
      <c r="D37" s="34">
        <v>480</v>
      </c>
      <c r="E37" s="20"/>
      <c r="F37" s="73" t="s">
        <v>27</v>
      </c>
      <c r="G37" s="112">
        <v>1341</v>
      </c>
      <c r="H37" s="112">
        <v>1530567.6755997068</v>
      </c>
      <c r="I37" s="112">
        <v>858</v>
      </c>
      <c r="K37" s="10" t="s">
        <v>27</v>
      </c>
      <c r="L37" s="102">
        <v>-0.34079045488441462</v>
      </c>
      <c r="M37" s="102">
        <v>-0.13249746367081405</v>
      </c>
      <c r="N37" s="103">
        <v>-0.44055944055944052</v>
      </c>
    </row>
    <row r="38" spans="1:18" ht="13.5" thickBot="1" x14ac:dyDescent="0.25">
      <c r="A38" s="39" t="s">
        <v>28</v>
      </c>
      <c r="B38" s="34">
        <v>1922</v>
      </c>
      <c r="C38" s="34">
        <v>2353269.6301255911</v>
      </c>
      <c r="D38" s="34">
        <v>1368</v>
      </c>
      <c r="E38" s="20"/>
      <c r="F38" s="68" t="s">
        <v>28</v>
      </c>
      <c r="G38" s="112">
        <v>1517</v>
      </c>
      <c r="H38" s="112">
        <v>2063390.1504823552</v>
      </c>
      <c r="I38" s="112">
        <v>805</v>
      </c>
      <c r="K38" s="11" t="s">
        <v>28</v>
      </c>
      <c r="L38" s="113">
        <v>0.26697429136453521</v>
      </c>
      <c r="M38" s="113">
        <v>0.14048699397710673</v>
      </c>
      <c r="N38" s="115">
        <v>0.69937888198757769</v>
      </c>
    </row>
    <row r="39" spans="1:18" ht="13.5" thickBot="1" x14ac:dyDescent="0.25">
      <c r="A39" s="39" t="s">
        <v>29</v>
      </c>
      <c r="B39" s="34">
        <v>1383</v>
      </c>
      <c r="C39" s="34">
        <v>1709553.2461714831</v>
      </c>
      <c r="D39" s="34">
        <v>970</v>
      </c>
      <c r="E39" s="20"/>
      <c r="F39" s="68" t="s">
        <v>29</v>
      </c>
      <c r="G39" s="112">
        <v>1720</v>
      </c>
      <c r="H39" s="112">
        <v>1714430.6037713941</v>
      </c>
      <c r="I39" s="112">
        <v>1126</v>
      </c>
      <c r="K39" s="11" t="s">
        <v>29</v>
      </c>
      <c r="L39" s="113">
        <v>-0.19593023255813957</v>
      </c>
      <c r="M39" s="113">
        <v>-2.8448848201740873E-3</v>
      </c>
      <c r="N39" s="115">
        <v>-0.13854351687388988</v>
      </c>
    </row>
    <row r="40" spans="1:18" ht="13.5" thickBot="1" x14ac:dyDescent="0.25">
      <c r="A40" s="39" t="s">
        <v>30</v>
      </c>
      <c r="B40" s="34">
        <v>6776</v>
      </c>
      <c r="C40" s="34">
        <v>10089495.879142832</v>
      </c>
      <c r="D40" s="34">
        <v>4991</v>
      </c>
      <c r="E40" s="20"/>
      <c r="F40" s="68" t="s">
        <v>30</v>
      </c>
      <c r="G40" s="112">
        <v>11187</v>
      </c>
      <c r="H40" s="112">
        <v>10209876.930509709</v>
      </c>
      <c r="I40" s="112">
        <v>8059</v>
      </c>
      <c r="K40" s="11" t="s">
        <v>30</v>
      </c>
      <c r="L40" s="113">
        <v>-0.39429695181907576</v>
      </c>
      <c r="M40" s="113">
        <v>-1.1790646663638826E-2</v>
      </c>
      <c r="N40" s="115">
        <v>-0.38069239359722051</v>
      </c>
    </row>
    <row r="41" spans="1:18" ht="13.5" thickBot="1" x14ac:dyDescent="0.25">
      <c r="A41" s="40" t="s">
        <v>31</v>
      </c>
      <c r="B41" s="34">
        <v>6262</v>
      </c>
      <c r="C41" s="34">
        <v>6051688.4272803441</v>
      </c>
      <c r="D41" s="34">
        <v>4349</v>
      </c>
      <c r="E41" s="20"/>
      <c r="F41" s="69" t="s">
        <v>31</v>
      </c>
      <c r="G41" s="112">
        <v>9496</v>
      </c>
      <c r="H41" s="112">
        <v>9401417.3273810912</v>
      </c>
      <c r="I41" s="112">
        <v>5520</v>
      </c>
      <c r="K41" s="12" t="s">
        <v>31</v>
      </c>
      <c r="L41" s="118">
        <v>-0.34056444818871101</v>
      </c>
      <c r="M41" s="118">
        <v>-0.35630041550701652</v>
      </c>
      <c r="N41" s="119">
        <v>-0.21213768115942033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15636</v>
      </c>
      <c r="C43" s="85">
        <v>18316912.309463326</v>
      </c>
      <c r="D43" s="85">
        <v>12722</v>
      </c>
      <c r="E43" s="20"/>
      <c r="F43" s="50" t="s">
        <v>32</v>
      </c>
      <c r="G43" s="51">
        <v>17954</v>
      </c>
      <c r="H43" s="51">
        <v>17280448.704219904</v>
      </c>
      <c r="I43" s="55">
        <v>14108</v>
      </c>
      <c r="K43" s="98" t="s">
        <v>32</v>
      </c>
      <c r="L43" s="99">
        <v>-0.12910771972819424</v>
      </c>
      <c r="M43" s="99">
        <v>5.9978975256025358E-2</v>
      </c>
      <c r="N43" s="99">
        <v>-9.8242132123617765E-2</v>
      </c>
    </row>
    <row r="44" spans="1:18" ht="13.5" thickBot="1" x14ac:dyDescent="0.25">
      <c r="A44" s="38" t="s">
        <v>33</v>
      </c>
      <c r="B44" s="30">
        <v>604</v>
      </c>
      <c r="C44" s="30">
        <v>547477.31810937996</v>
      </c>
      <c r="D44" s="31">
        <v>501</v>
      </c>
      <c r="E44" s="20"/>
      <c r="F44" s="76" t="s">
        <v>33</v>
      </c>
      <c r="G44" s="132">
        <v>590</v>
      </c>
      <c r="H44" s="132">
        <v>374782.65496386524</v>
      </c>
      <c r="I44" s="133">
        <v>529</v>
      </c>
      <c r="K44" s="10" t="s">
        <v>33</v>
      </c>
      <c r="L44" s="159">
        <v>2.3728813559322104E-2</v>
      </c>
      <c r="M44" s="159">
        <v>0.46078616728451616</v>
      </c>
      <c r="N44" s="103">
        <v>-5.2930056710774998E-2</v>
      </c>
    </row>
    <row r="45" spans="1:18" ht="13.5" thickBot="1" x14ac:dyDescent="0.25">
      <c r="A45" s="39" t="s">
        <v>34</v>
      </c>
      <c r="B45" s="30">
        <v>2017</v>
      </c>
      <c r="C45" s="30">
        <v>3032703.6127237831</v>
      </c>
      <c r="D45" s="31">
        <v>1639</v>
      </c>
      <c r="E45" s="20"/>
      <c r="F45" s="77" t="s">
        <v>34</v>
      </c>
      <c r="G45" s="132">
        <v>2614</v>
      </c>
      <c r="H45" s="132">
        <v>3147013.2087822389</v>
      </c>
      <c r="I45" s="133">
        <v>1949</v>
      </c>
      <c r="K45" s="11" t="s">
        <v>34</v>
      </c>
      <c r="L45" s="137">
        <v>-0.22838561591430762</v>
      </c>
      <c r="M45" s="137">
        <v>-3.6323201866282795E-2</v>
      </c>
      <c r="N45" s="115">
        <v>-0.15905592611595687</v>
      </c>
    </row>
    <row r="46" spans="1:18" ht="13.5" thickBot="1" x14ac:dyDescent="0.25">
      <c r="A46" s="39" t="s">
        <v>35</v>
      </c>
      <c r="B46" s="30">
        <v>1175</v>
      </c>
      <c r="C46" s="30">
        <v>1221976.7209596802</v>
      </c>
      <c r="D46" s="31">
        <v>733</v>
      </c>
      <c r="E46" s="20"/>
      <c r="F46" s="77" t="s">
        <v>35</v>
      </c>
      <c r="G46" s="132">
        <v>1466</v>
      </c>
      <c r="H46" s="132">
        <v>1317315.1297265803</v>
      </c>
      <c r="I46" s="133">
        <v>1067</v>
      </c>
      <c r="K46" s="11" t="s">
        <v>35</v>
      </c>
      <c r="L46" s="137">
        <v>-0.19849931787175989</v>
      </c>
      <c r="M46" s="137">
        <v>-7.2373273953581951E-2</v>
      </c>
      <c r="N46" s="115">
        <v>-0.31302717900656041</v>
      </c>
    </row>
    <row r="47" spans="1:18" ht="13.5" thickBot="1" x14ac:dyDescent="0.25">
      <c r="A47" s="39" t="s">
        <v>36</v>
      </c>
      <c r="B47" s="30">
        <v>4325</v>
      </c>
      <c r="C47" s="30">
        <v>5243292.0466148499</v>
      </c>
      <c r="D47" s="31">
        <v>3965</v>
      </c>
      <c r="E47" s="20"/>
      <c r="F47" s="77" t="s">
        <v>36</v>
      </c>
      <c r="G47" s="132">
        <v>4018</v>
      </c>
      <c r="H47" s="132">
        <v>3781489.6296910904</v>
      </c>
      <c r="I47" s="133">
        <v>3287</v>
      </c>
      <c r="K47" s="11" t="s">
        <v>36</v>
      </c>
      <c r="L47" s="137">
        <v>7.6406172224987579E-2</v>
      </c>
      <c r="M47" s="137">
        <v>0.38656787670291037</v>
      </c>
      <c r="N47" s="115">
        <v>0.20626711286887733</v>
      </c>
    </row>
    <row r="48" spans="1:18" ht="13.5" thickBot="1" x14ac:dyDescent="0.25">
      <c r="A48" s="39" t="s">
        <v>37</v>
      </c>
      <c r="B48" s="30">
        <v>1043</v>
      </c>
      <c r="C48" s="30">
        <v>1419766.8904523787</v>
      </c>
      <c r="D48" s="31">
        <v>613</v>
      </c>
      <c r="E48" s="20"/>
      <c r="F48" s="77" t="s">
        <v>37</v>
      </c>
      <c r="G48" s="132">
        <v>1277</v>
      </c>
      <c r="H48" s="132">
        <v>1491249.322073458</v>
      </c>
      <c r="I48" s="133">
        <v>713</v>
      </c>
      <c r="K48" s="11" t="s">
        <v>37</v>
      </c>
      <c r="L48" s="137">
        <v>-0.18324197337509784</v>
      </c>
      <c r="M48" s="137">
        <v>-4.793459454632909E-2</v>
      </c>
      <c r="N48" s="115">
        <v>-0.14025245441795231</v>
      </c>
    </row>
    <row r="49" spans="1:20" ht="13.5" thickBot="1" x14ac:dyDescent="0.25">
      <c r="A49" s="39" t="s">
        <v>38</v>
      </c>
      <c r="B49" s="30">
        <v>1768</v>
      </c>
      <c r="C49" s="30">
        <v>1808756.8923634088</v>
      </c>
      <c r="D49" s="31">
        <v>1469</v>
      </c>
      <c r="E49" s="20"/>
      <c r="F49" s="77" t="s">
        <v>38</v>
      </c>
      <c r="G49" s="132">
        <v>1710</v>
      </c>
      <c r="H49" s="132">
        <v>1609381.9111590034</v>
      </c>
      <c r="I49" s="133">
        <v>1510</v>
      </c>
      <c r="K49" s="11" t="s">
        <v>38</v>
      </c>
      <c r="L49" s="137">
        <v>3.3918128654970792E-2</v>
      </c>
      <c r="M49" s="137">
        <v>0.1238829514747215</v>
      </c>
      <c r="N49" s="115">
        <v>-2.7152317880794752E-2</v>
      </c>
    </row>
    <row r="50" spans="1:20" ht="13.5" thickBot="1" x14ac:dyDescent="0.25">
      <c r="A50" s="39" t="s">
        <v>39</v>
      </c>
      <c r="B50" s="30">
        <v>447</v>
      </c>
      <c r="C50" s="30">
        <v>729044.7734544737</v>
      </c>
      <c r="D50" s="31">
        <v>281</v>
      </c>
      <c r="E50" s="20"/>
      <c r="F50" s="77" t="s">
        <v>39</v>
      </c>
      <c r="G50" s="132">
        <v>661</v>
      </c>
      <c r="H50" s="132">
        <v>881479.66079046682</v>
      </c>
      <c r="I50" s="133">
        <v>505</v>
      </c>
      <c r="K50" s="11" t="s">
        <v>39</v>
      </c>
      <c r="L50" s="137">
        <v>-0.32375189107413016</v>
      </c>
      <c r="M50" s="137">
        <v>-0.17293069155934593</v>
      </c>
      <c r="N50" s="115">
        <v>-0.44356435643564351</v>
      </c>
    </row>
    <row r="51" spans="1:20" ht="13.5" thickBot="1" x14ac:dyDescent="0.25">
      <c r="A51" s="39" t="s">
        <v>40</v>
      </c>
      <c r="B51" s="30">
        <v>3397</v>
      </c>
      <c r="C51" s="30">
        <v>3355860.6288337791</v>
      </c>
      <c r="D51" s="31">
        <v>2795</v>
      </c>
      <c r="E51" s="20"/>
      <c r="F51" s="77" t="s">
        <v>40</v>
      </c>
      <c r="G51" s="132">
        <v>4508</v>
      </c>
      <c r="H51" s="132">
        <v>3844591.3160444358</v>
      </c>
      <c r="I51" s="133">
        <v>3647</v>
      </c>
      <c r="K51" s="11" t="s">
        <v>40</v>
      </c>
      <c r="L51" s="137">
        <v>-0.2464507542147294</v>
      </c>
      <c r="M51" s="137">
        <v>-0.12712162282920991</v>
      </c>
      <c r="N51" s="115">
        <v>-0.23361667123663288</v>
      </c>
    </row>
    <row r="52" spans="1:20" ht="13.5" thickBot="1" x14ac:dyDescent="0.25">
      <c r="A52" s="40" t="s">
        <v>41</v>
      </c>
      <c r="B52" s="34">
        <v>860</v>
      </c>
      <c r="C52" s="34">
        <v>958033.42595159332</v>
      </c>
      <c r="D52" s="35">
        <v>726</v>
      </c>
      <c r="E52" s="20"/>
      <c r="F52" s="78" t="s">
        <v>41</v>
      </c>
      <c r="G52" s="134">
        <v>1110</v>
      </c>
      <c r="H52" s="134">
        <v>833145.87098876236</v>
      </c>
      <c r="I52" s="135">
        <v>901</v>
      </c>
      <c r="K52" s="12" t="s">
        <v>41</v>
      </c>
      <c r="L52" s="138">
        <v>-0.22522522522522526</v>
      </c>
      <c r="M52" s="138">
        <v>0.14989878640893539</v>
      </c>
      <c r="N52" s="119">
        <v>-0.1942286348501665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47911</v>
      </c>
      <c r="C54" s="85">
        <v>64251258.335991353</v>
      </c>
      <c r="D54" s="85">
        <v>34052</v>
      </c>
      <c r="E54" s="20"/>
      <c r="F54" s="50" t="s">
        <v>42</v>
      </c>
      <c r="G54" s="51">
        <v>57965</v>
      </c>
      <c r="H54" s="51">
        <v>74367125.124189168</v>
      </c>
      <c r="I54" s="55">
        <v>38290</v>
      </c>
      <c r="K54" s="98" t="s">
        <v>42</v>
      </c>
      <c r="L54" s="99">
        <v>-0.1734494953851462</v>
      </c>
      <c r="M54" s="99">
        <v>-0.13602605682692259</v>
      </c>
      <c r="N54" s="99">
        <v>-0.11068164011491255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38116</v>
      </c>
      <c r="C55" s="30">
        <v>51410503.87525443</v>
      </c>
      <c r="D55" s="31">
        <v>27009</v>
      </c>
      <c r="E55" s="20"/>
      <c r="F55" s="73" t="s">
        <v>43</v>
      </c>
      <c r="G55" s="57">
        <v>44326</v>
      </c>
      <c r="H55" s="57">
        <v>54327870.9980634</v>
      </c>
      <c r="I55" s="58">
        <v>29345</v>
      </c>
      <c r="K55" s="10" t="s">
        <v>43</v>
      </c>
      <c r="L55" s="102">
        <v>-0.14009836213508997</v>
      </c>
      <c r="M55" s="102">
        <v>-5.3699272016622279E-2</v>
      </c>
      <c r="N55" s="103">
        <v>-7.960470267507247E-2</v>
      </c>
      <c r="R55" s="6"/>
      <c r="S55" s="6"/>
      <c r="T55" s="6"/>
    </row>
    <row r="56" spans="1:20" ht="13.5" thickBot="1" x14ac:dyDescent="0.25">
      <c r="A56" s="39" t="s">
        <v>44</v>
      </c>
      <c r="B56" s="30">
        <v>2279</v>
      </c>
      <c r="C56" s="30">
        <v>2906727.7722526025</v>
      </c>
      <c r="D56" s="31">
        <v>1762</v>
      </c>
      <c r="E56" s="20"/>
      <c r="F56" s="68" t="s">
        <v>44</v>
      </c>
      <c r="G56" s="79">
        <v>3333</v>
      </c>
      <c r="H56" s="79">
        <v>4407005.3701442759</v>
      </c>
      <c r="I56" s="80">
        <v>2360</v>
      </c>
      <c r="K56" s="11" t="s">
        <v>44</v>
      </c>
      <c r="L56" s="102">
        <v>-0.31623162316231623</v>
      </c>
      <c r="M56" s="102">
        <v>-0.34043017239222417</v>
      </c>
      <c r="N56" s="103">
        <v>-0.25338983050847452</v>
      </c>
      <c r="R56" s="6"/>
      <c r="S56" s="6"/>
      <c r="T56" s="6"/>
    </row>
    <row r="57" spans="1:20" ht="13.5" thickBot="1" x14ac:dyDescent="0.25">
      <c r="A57" s="39" t="s">
        <v>45</v>
      </c>
      <c r="B57" s="30">
        <v>1755</v>
      </c>
      <c r="C57" s="30">
        <v>2308271.3800252327</v>
      </c>
      <c r="D57" s="31">
        <v>1059</v>
      </c>
      <c r="E57" s="20"/>
      <c r="F57" s="68" t="s">
        <v>45</v>
      </c>
      <c r="G57" s="79">
        <v>2290</v>
      </c>
      <c r="H57" s="79">
        <v>6688086.5795870423</v>
      </c>
      <c r="I57" s="80">
        <v>1298</v>
      </c>
      <c r="K57" s="11" t="s">
        <v>45</v>
      </c>
      <c r="L57" s="102">
        <v>-0.23362445414847166</v>
      </c>
      <c r="M57" s="102">
        <v>-0.65486819697125431</v>
      </c>
      <c r="N57" s="103">
        <v>-0.18412942989214176</v>
      </c>
      <c r="R57" s="6"/>
      <c r="S57" s="6"/>
      <c r="T57" s="6"/>
    </row>
    <row r="58" spans="1:20" ht="13.5" thickBot="1" x14ac:dyDescent="0.25">
      <c r="A58" s="40" t="s">
        <v>46</v>
      </c>
      <c r="B58" s="34">
        <v>5761</v>
      </c>
      <c r="C58" s="34">
        <v>7625755.3084590845</v>
      </c>
      <c r="D58" s="35">
        <v>4222</v>
      </c>
      <c r="E58" s="20"/>
      <c r="F58" s="69" t="s">
        <v>46</v>
      </c>
      <c r="G58" s="74">
        <v>8016</v>
      </c>
      <c r="H58" s="74">
        <v>8944162.1763944458</v>
      </c>
      <c r="I58" s="75">
        <v>5287</v>
      </c>
      <c r="K58" s="12" t="s">
        <v>46</v>
      </c>
      <c r="L58" s="104">
        <v>-0.28131237524950103</v>
      </c>
      <c r="M58" s="104">
        <v>-0.14740417737671607</v>
      </c>
      <c r="N58" s="105">
        <v>-0.20143748817855112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22803</v>
      </c>
      <c r="C60" s="85">
        <v>22313844.601812094</v>
      </c>
      <c r="D60" s="85">
        <v>17090</v>
      </c>
      <c r="E60" s="20"/>
      <c r="F60" s="50" t="s">
        <v>47</v>
      </c>
      <c r="G60" s="51">
        <v>40632</v>
      </c>
      <c r="H60" s="51">
        <v>31732999.549143441</v>
      </c>
      <c r="I60" s="55">
        <v>32138</v>
      </c>
      <c r="K60" s="98" t="s">
        <v>47</v>
      </c>
      <c r="L60" s="99">
        <v>-0.43879208505611345</v>
      </c>
      <c r="M60" s="99">
        <v>-0.29682523181410359</v>
      </c>
      <c r="N60" s="99">
        <v>-0.46823075486962473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4205</v>
      </c>
      <c r="C61" s="30">
        <v>3690198.9086707071</v>
      </c>
      <c r="D61" s="31">
        <v>3172</v>
      </c>
      <c r="E61" s="20"/>
      <c r="F61" s="73" t="s">
        <v>48</v>
      </c>
      <c r="G61" s="57">
        <v>5223</v>
      </c>
      <c r="H61" s="57">
        <v>4331789.9436343303</v>
      </c>
      <c r="I61" s="58">
        <v>3764</v>
      </c>
      <c r="K61" s="10" t="s">
        <v>48</v>
      </c>
      <c r="L61" s="102">
        <v>-0.19490714148956534</v>
      </c>
      <c r="M61" s="102">
        <v>-0.14811222227117837</v>
      </c>
      <c r="N61" s="103">
        <v>-0.15727948990435703</v>
      </c>
    </row>
    <row r="62" spans="1:20" ht="13.5" thickBot="1" x14ac:dyDescent="0.25">
      <c r="A62" s="39" t="s">
        <v>49</v>
      </c>
      <c r="B62" s="30">
        <v>2220</v>
      </c>
      <c r="C62" s="30">
        <v>2582760.1683815271</v>
      </c>
      <c r="D62" s="31">
        <v>1135</v>
      </c>
      <c r="E62" s="20"/>
      <c r="F62" s="68" t="s">
        <v>49</v>
      </c>
      <c r="G62" s="79">
        <v>4297</v>
      </c>
      <c r="H62" s="79">
        <v>4841315.9315827228</v>
      </c>
      <c r="I62" s="80">
        <v>2156</v>
      </c>
      <c r="K62" s="11" t="s">
        <v>49</v>
      </c>
      <c r="L62" s="102">
        <v>-0.48336048405864551</v>
      </c>
      <c r="M62" s="102">
        <v>-0.46651691298791753</v>
      </c>
      <c r="N62" s="103">
        <v>-0.47356215213358066</v>
      </c>
    </row>
    <row r="63" spans="1:20" ht="13.5" thickBot="1" x14ac:dyDescent="0.25">
      <c r="A63" s="40" t="s">
        <v>50</v>
      </c>
      <c r="B63" s="34">
        <v>16378</v>
      </c>
      <c r="C63" s="34">
        <v>16040885.524759863</v>
      </c>
      <c r="D63" s="35">
        <v>12783</v>
      </c>
      <c r="E63" s="20"/>
      <c r="F63" s="69" t="s">
        <v>50</v>
      </c>
      <c r="G63" s="74">
        <v>31112</v>
      </c>
      <c r="H63" s="74">
        <v>22559893.673926387</v>
      </c>
      <c r="I63" s="75">
        <v>26218</v>
      </c>
      <c r="K63" s="12" t="s">
        <v>50</v>
      </c>
      <c r="L63" s="104">
        <v>-0.47357932630496269</v>
      </c>
      <c r="M63" s="104">
        <v>-0.28896448907916938</v>
      </c>
      <c r="N63" s="105">
        <v>-0.5124342055076665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2103</v>
      </c>
      <c r="C65" s="85">
        <v>2877148.6248580734</v>
      </c>
      <c r="D65" s="85">
        <v>776</v>
      </c>
      <c r="E65" s="20"/>
      <c r="F65" s="50" t="s">
        <v>51</v>
      </c>
      <c r="G65" s="51">
        <v>2909</v>
      </c>
      <c r="H65" s="51">
        <v>3460957.6725984318</v>
      </c>
      <c r="I65" s="55">
        <v>1578</v>
      </c>
      <c r="K65" s="98" t="s">
        <v>51</v>
      </c>
      <c r="L65" s="99">
        <v>-0.27707115847370234</v>
      </c>
      <c r="M65" s="99">
        <v>-0.16868424955398076</v>
      </c>
      <c r="N65" s="99">
        <v>-0.50823827629911278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1706</v>
      </c>
      <c r="C66" s="30">
        <v>2326197.5369397802</v>
      </c>
      <c r="D66" s="31">
        <v>497</v>
      </c>
      <c r="E66" s="20"/>
      <c r="F66" s="73" t="s">
        <v>52</v>
      </c>
      <c r="G66" s="57">
        <v>2178</v>
      </c>
      <c r="H66" s="57">
        <v>2576678.7310574222</v>
      </c>
      <c r="I66" s="58">
        <v>954</v>
      </c>
      <c r="K66" s="10" t="s">
        <v>52</v>
      </c>
      <c r="L66" s="102">
        <v>-0.21671258034894403</v>
      </c>
      <c r="M66" s="102">
        <v>-9.7210875030139698E-2</v>
      </c>
      <c r="N66" s="103">
        <v>-0.47903563941299787</v>
      </c>
    </row>
    <row r="67" spans="1:18" ht="13.5" thickBot="1" x14ac:dyDescent="0.25">
      <c r="A67" s="40" t="s">
        <v>53</v>
      </c>
      <c r="B67" s="34">
        <v>397</v>
      </c>
      <c r="C67" s="34">
        <v>550951.0879182932</v>
      </c>
      <c r="D67" s="35">
        <v>279</v>
      </c>
      <c r="E67" s="20"/>
      <c r="F67" s="69" t="s">
        <v>53</v>
      </c>
      <c r="G67" s="74">
        <v>731</v>
      </c>
      <c r="H67" s="74">
        <v>884278.9415410097</v>
      </c>
      <c r="I67" s="75">
        <v>624</v>
      </c>
      <c r="K67" s="12" t="s">
        <v>53</v>
      </c>
      <c r="L67" s="104">
        <v>-0.45690834473324216</v>
      </c>
      <c r="M67" s="104">
        <v>-0.37694876352232787</v>
      </c>
      <c r="N67" s="105">
        <v>-0.55288461538461542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13409</v>
      </c>
      <c r="C69" s="85">
        <v>12049960.805205807</v>
      </c>
      <c r="D69" s="85">
        <v>11429</v>
      </c>
      <c r="E69" s="20"/>
      <c r="F69" s="50" t="s">
        <v>54</v>
      </c>
      <c r="G69" s="51">
        <v>14480</v>
      </c>
      <c r="H69" s="51">
        <v>12108837.418579809</v>
      </c>
      <c r="I69" s="55">
        <v>11630</v>
      </c>
      <c r="K69" s="98" t="s">
        <v>54</v>
      </c>
      <c r="L69" s="99">
        <v>-7.3964088397790007E-2</v>
      </c>
      <c r="M69" s="99">
        <v>-4.8622845727255282E-3</v>
      </c>
      <c r="N69" s="99">
        <v>-1.7282889079965558E-2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5346</v>
      </c>
      <c r="C70" s="30">
        <v>4087239.1221063132</v>
      </c>
      <c r="D70" s="31">
        <v>4466</v>
      </c>
      <c r="E70" s="20"/>
      <c r="F70" s="73" t="s">
        <v>55</v>
      </c>
      <c r="G70" s="57">
        <v>5414</v>
      </c>
      <c r="H70" s="57">
        <v>3792700.9277105602</v>
      </c>
      <c r="I70" s="58">
        <v>4102</v>
      </c>
      <c r="K70" s="10" t="s">
        <v>55</v>
      </c>
      <c r="L70" s="102">
        <v>-1.2560029553010721E-2</v>
      </c>
      <c r="M70" s="102">
        <v>7.7659219645760169E-2</v>
      </c>
      <c r="N70" s="103">
        <v>8.8737201365187701E-2</v>
      </c>
    </row>
    <row r="71" spans="1:18" ht="13.5" thickBot="1" x14ac:dyDescent="0.25">
      <c r="A71" s="39" t="s">
        <v>56</v>
      </c>
      <c r="B71" s="30">
        <v>761</v>
      </c>
      <c r="C71" s="30">
        <v>615166.89947882167</v>
      </c>
      <c r="D71" s="31">
        <v>642</v>
      </c>
      <c r="E71" s="20"/>
      <c r="F71" s="68" t="s">
        <v>56</v>
      </c>
      <c r="G71" s="79">
        <v>1196</v>
      </c>
      <c r="H71" s="79">
        <v>939152.03457659844</v>
      </c>
      <c r="I71" s="80">
        <v>867</v>
      </c>
      <c r="K71" s="11" t="s">
        <v>56</v>
      </c>
      <c r="L71" s="102">
        <v>-0.36371237458193983</v>
      </c>
      <c r="M71" s="102">
        <v>-0.34497623725411009</v>
      </c>
      <c r="N71" s="103">
        <v>-0.25951557093425603</v>
      </c>
    </row>
    <row r="72" spans="1:18" ht="13.5" thickBot="1" x14ac:dyDescent="0.25">
      <c r="A72" s="39" t="s">
        <v>57</v>
      </c>
      <c r="B72" s="30">
        <v>708</v>
      </c>
      <c r="C72" s="30">
        <v>800911.9075524346</v>
      </c>
      <c r="D72" s="31">
        <v>618</v>
      </c>
      <c r="E72" s="20"/>
      <c r="F72" s="68" t="s">
        <v>57</v>
      </c>
      <c r="G72" s="79">
        <v>1063</v>
      </c>
      <c r="H72" s="79">
        <v>896988.52860465599</v>
      </c>
      <c r="I72" s="80">
        <v>904</v>
      </c>
      <c r="K72" s="11" t="s">
        <v>57</v>
      </c>
      <c r="L72" s="102">
        <v>-0.33396048918156163</v>
      </c>
      <c r="M72" s="102">
        <v>-0.10711020039651675</v>
      </c>
      <c r="N72" s="103">
        <v>-0.3163716814159292</v>
      </c>
    </row>
    <row r="73" spans="1:18" ht="13.5" thickBot="1" x14ac:dyDescent="0.25">
      <c r="A73" s="40" t="s">
        <v>58</v>
      </c>
      <c r="B73" s="34">
        <v>6594</v>
      </c>
      <c r="C73" s="34">
        <v>6546642.8760682372</v>
      </c>
      <c r="D73" s="35">
        <v>5703</v>
      </c>
      <c r="E73" s="20"/>
      <c r="F73" s="69" t="s">
        <v>58</v>
      </c>
      <c r="G73" s="74">
        <v>6807</v>
      </c>
      <c r="H73" s="74">
        <v>6479995.9276879961</v>
      </c>
      <c r="I73" s="75">
        <v>5757</v>
      </c>
      <c r="K73" s="12" t="s">
        <v>58</v>
      </c>
      <c r="L73" s="104">
        <v>-3.1291317761128257E-2</v>
      </c>
      <c r="M73" s="104">
        <v>1.0285029361742248E-2</v>
      </c>
      <c r="N73" s="105">
        <v>-9.3798853569567742E-3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41516</v>
      </c>
      <c r="C75" s="85">
        <v>52049973.099930793</v>
      </c>
      <c r="D75" s="85">
        <v>29273</v>
      </c>
      <c r="E75" s="20"/>
      <c r="F75" s="50" t="s">
        <v>59</v>
      </c>
      <c r="G75" s="51">
        <v>51999</v>
      </c>
      <c r="H75" s="51">
        <v>58428554.599741891</v>
      </c>
      <c r="I75" s="55">
        <v>32812</v>
      </c>
      <c r="K75" s="98" t="s">
        <v>59</v>
      </c>
      <c r="L75" s="99">
        <v>-0.20160003076982247</v>
      </c>
      <c r="M75" s="99">
        <v>-0.10916890796814738</v>
      </c>
      <c r="N75" s="99">
        <v>-0.10785688162867246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41516</v>
      </c>
      <c r="C76" s="34">
        <v>52049973.099930793</v>
      </c>
      <c r="D76" s="35">
        <v>29273</v>
      </c>
      <c r="E76" s="20"/>
      <c r="F76" s="72" t="s">
        <v>60</v>
      </c>
      <c r="G76" s="61">
        <v>51999</v>
      </c>
      <c r="H76" s="61">
        <v>58428554.599741891</v>
      </c>
      <c r="I76" s="62">
        <v>32812</v>
      </c>
      <c r="K76" s="14" t="s">
        <v>60</v>
      </c>
      <c r="L76" s="104">
        <v>-0.20160003076982247</v>
      </c>
      <c r="M76" s="104">
        <v>-0.10916890796814738</v>
      </c>
      <c r="N76" s="105">
        <v>-0.10785688162867246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12421</v>
      </c>
      <c r="C78" s="85">
        <v>11242652.692942886</v>
      </c>
      <c r="D78" s="85">
        <v>7134</v>
      </c>
      <c r="E78" s="20"/>
      <c r="F78" s="50" t="s">
        <v>61</v>
      </c>
      <c r="G78" s="51">
        <v>22191</v>
      </c>
      <c r="H78" s="51">
        <v>19630708.224352665</v>
      </c>
      <c r="I78" s="55">
        <v>13026</v>
      </c>
      <c r="K78" s="98" t="s">
        <v>61</v>
      </c>
      <c r="L78" s="99">
        <v>-0.44026857735117841</v>
      </c>
      <c r="M78" s="99">
        <v>-0.42729255794266596</v>
      </c>
      <c r="N78" s="99">
        <v>-0.45232611699677572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12421</v>
      </c>
      <c r="C79" s="34">
        <v>11242652.692942886</v>
      </c>
      <c r="D79" s="35">
        <v>7134</v>
      </c>
      <c r="E79" s="20"/>
      <c r="F79" s="72" t="s">
        <v>62</v>
      </c>
      <c r="G79" s="61">
        <v>22191</v>
      </c>
      <c r="H79" s="61">
        <v>19630708.224352665</v>
      </c>
      <c r="I79" s="62">
        <v>13026</v>
      </c>
      <c r="K79" s="14" t="s">
        <v>62</v>
      </c>
      <c r="L79" s="104">
        <v>-0.44026857735117841</v>
      </c>
      <c r="M79" s="104">
        <v>-0.42729255794266596</v>
      </c>
      <c r="N79" s="105">
        <v>-0.45232611699677572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8928</v>
      </c>
      <c r="C81" s="85">
        <v>11883383.674490079</v>
      </c>
      <c r="D81" s="85">
        <v>7422</v>
      </c>
      <c r="E81" s="20"/>
      <c r="F81" s="50" t="s">
        <v>63</v>
      </c>
      <c r="G81" s="51">
        <v>11224</v>
      </c>
      <c r="H81" s="51">
        <v>11184660.713224445</v>
      </c>
      <c r="I81" s="55">
        <v>9344</v>
      </c>
      <c r="K81" s="98" t="s">
        <v>63</v>
      </c>
      <c r="L81" s="99">
        <v>-0.20456165359942979</v>
      </c>
      <c r="M81" s="99">
        <v>6.2471538402544713E-2</v>
      </c>
      <c r="N81" s="99">
        <v>-0.20569349315068497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8928</v>
      </c>
      <c r="C82" s="34">
        <v>11883383.674490079</v>
      </c>
      <c r="D82" s="35">
        <v>7422</v>
      </c>
      <c r="E82" s="20"/>
      <c r="F82" s="72" t="s">
        <v>64</v>
      </c>
      <c r="G82" s="61">
        <v>11224</v>
      </c>
      <c r="H82" s="61">
        <v>11184660.713224445</v>
      </c>
      <c r="I82" s="62">
        <v>9344</v>
      </c>
      <c r="K82" s="14" t="s">
        <v>64</v>
      </c>
      <c r="L82" s="104">
        <v>-0.20456165359942979</v>
      </c>
      <c r="M82" s="104">
        <v>6.2471538402544713E-2</v>
      </c>
      <c r="N82" s="105">
        <v>-0.20569349315068497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10429</v>
      </c>
      <c r="C84" s="85">
        <v>14450268.901188519</v>
      </c>
      <c r="D84" s="85">
        <v>8233</v>
      </c>
      <c r="E84" s="20"/>
      <c r="F84" s="50" t="s">
        <v>65</v>
      </c>
      <c r="G84" s="51">
        <v>13019</v>
      </c>
      <c r="H84" s="51">
        <v>14130050.567910787</v>
      </c>
      <c r="I84" s="55">
        <v>10573</v>
      </c>
      <c r="K84" s="98" t="s">
        <v>65</v>
      </c>
      <c r="L84" s="99">
        <v>-0.19894001075351408</v>
      </c>
      <c r="M84" s="99">
        <v>2.2662221323180853E-2</v>
      </c>
      <c r="N84" s="99">
        <v>-0.2213184526624421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2736</v>
      </c>
      <c r="C85" s="30">
        <v>4029748.1499787821</v>
      </c>
      <c r="D85" s="31">
        <v>2156</v>
      </c>
      <c r="E85" s="20"/>
      <c r="F85" s="73" t="s">
        <v>66</v>
      </c>
      <c r="G85" s="57">
        <v>3892</v>
      </c>
      <c r="H85" s="57">
        <v>3758984.8912234418</v>
      </c>
      <c r="I85" s="58">
        <v>3156</v>
      </c>
      <c r="K85" s="10" t="s">
        <v>66</v>
      </c>
      <c r="L85" s="102">
        <v>-0.29701952723535452</v>
      </c>
      <c r="M85" s="102">
        <v>7.203095159747086E-2</v>
      </c>
      <c r="N85" s="103">
        <v>-0.3168567807351077</v>
      </c>
    </row>
    <row r="86" spans="1:18" ht="13.5" thickBot="1" x14ac:dyDescent="0.25">
      <c r="A86" s="39" t="s">
        <v>67</v>
      </c>
      <c r="B86" s="30">
        <v>2706</v>
      </c>
      <c r="C86" s="30">
        <v>3399758.3095536972</v>
      </c>
      <c r="D86" s="31">
        <v>2202</v>
      </c>
      <c r="E86" s="20"/>
      <c r="F86" s="68" t="s">
        <v>67</v>
      </c>
      <c r="G86" s="79">
        <v>2907</v>
      </c>
      <c r="H86" s="79">
        <v>3274488.0599565078</v>
      </c>
      <c r="I86" s="80">
        <v>2427</v>
      </c>
      <c r="K86" s="11" t="s">
        <v>67</v>
      </c>
      <c r="L86" s="102">
        <v>-6.9143446852425128E-2</v>
      </c>
      <c r="M86" s="102">
        <v>3.8256438045724206E-2</v>
      </c>
      <c r="N86" s="103">
        <v>-9.2707045735475946E-2</v>
      </c>
    </row>
    <row r="87" spans="1:18" ht="13.5" thickBot="1" x14ac:dyDescent="0.25">
      <c r="A87" s="40" t="s">
        <v>68</v>
      </c>
      <c r="B87" s="34">
        <v>4987</v>
      </c>
      <c r="C87" s="34">
        <v>7020762.44165604</v>
      </c>
      <c r="D87" s="35">
        <v>3875</v>
      </c>
      <c r="E87" s="20"/>
      <c r="F87" s="69" t="s">
        <v>68</v>
      </c>
      <c r="G87" s="74">
        <v>6220</v>
      </c>
      <c r="H87" s="74">
        <v>7096577.6167308362</v>
      </c>
      <c r="I87" s="75">
        <v>4990</v>
      </c>
      <c r="K87" s="12" t="s">
        <v>68</v>
      </c>
      <c r="L87" s="104">
        <v>-0.19823151125401928</v>
      </c>
      <c r="M87" s="104">
        <v>-1.0683343319751071E-2</v>
      </c>
      <c r="N87" s="105">
        <v>-0.2234468937875751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1968</v>
      </c>
      <c r="C89" s="85">
        <v>2319656.1167078987</v>
      </c>
      <c r="D89" s="85">
        <v>1547</v>
      </c>
      <c r="E89" s="20"/>
      <c r="F89" s="54" t="s">
        <v>69</v>
      </c>
      <c r="G89" s="51">
        <v>2793</v>
      </c>
      <c r="H89" s="51">
        <v>2469324.3139023399</v>
      </c>
      <c r="I89" s="55">
        <v>2396</v>
      </c>
      <c r="K89" s="101" t="s">
        <v>69</v>
      </c>
      <c r="L89" s="99">
        <v>-0.29538131041890436</v>
      </c>
      <c r="M89" s="99">
        <v>-6.0610992388406282E-2</v>
      </c>
      <c r="N89" s="99">
        <v>-0.35434056761268784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1968</v>
      </c>
      <c r="C90" s="34">
        <v>2319656.1167078987</v>
      </c>
      <c r="D90" s="35">
        <v>1547</v>
      </c>
      <c r="E90" s="20"/>
      <c r="F90" s="71" t="s">
        <v>70</v>
      </c>
      <c r="G90" s="61">
        <v>2793</v>
      </c>
      <c r="H90" s="61">
        <v>2469324.3139023399</v>
      </c>
      <c r="I90" s="62">
        <v>2396</v>
      </c>
      <c r="K90" s="13" t="s">
        <v>70</v>
      </c>
      <c r="L90" s="104">
        <v>-0.29538131041890436</v>
      </c>
      <c r="M90" s="104">
        <v>-6.0610992388406282E-2</v>
      </c>
      <c r="N90" s="105">
        <v>-0.35434056761268784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S92"/>
  <sheetViews>
    <sheetView zoomScale="85" zoomScaleNormal="85" workbookViewId="0">
      <selection activeCell="L6" sqref="L6:N90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81</v>
      </c>
      <c r="B2" s="26">
        <f>'Marzo 2023'!B2</f>
        <v>2023</v>
      </c>
      <c r="C2" s="25"/>
      <c r="D2" s="25"/>
      <c r="F2" s="44" t="str">
        <f>A2</f>
        <v>MES: ABRIL</v>
      </c>
      <c r="G2" s="45">
        <f>'Marzo 2023'!G2</f>
        <v>2022</v>
      </c>
      <c r="K2" s="1" t="str">
        <f>A2</f>
        <v>MES: ABRIL</v>
      </c>
      <c r="L2" s="3"/>
      <c r="M2" s="1" t="str">
        <f>'Marzo 2023'!M2</f>
        <v>2023/2022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54"/>
      <c r="M19" s="154"/>
      <c r="N19" s="155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54"/>
      <c r="M20" s="154"/>
      <c r="N20" s="155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6"/>
      <c r="M21" s="156"/>
      <c r="N21" s="157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52"/>
      <c r="M44" s="152"/>
      <c r="N44" s="15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54"/>
      <c r="M45" s="154"/>
      <c r="N45" s="15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54"/>
      <c r="M46" s="154"/>
      <c r="N46" s="15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54"/>
      <c r="M47" s="154"/>
      <c r="N47" s="15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54"/>
      <c r="M48" s="154"/>
      <c r="N48" s="15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54"/>
      <c r="M49" s="154"/>
      <c r="N49" s="15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54"/>
      <c r="M50" s="154"/>
      <c r="N50" s="15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54"/>
      <c r="M51" s="154"/>
      <c r="N51" s="15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56"/>
      <c r="M52" s="156"/>
      <c r="N52" s="157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S92"/>
  <sheetViews>
    <sheetView zoomScale="85" zoomScaleNormal="85" workbookViewId="0">
      <selection activeCell="L6" sqref="L6:N90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82</v>
      </c>
      <c r="B2" s="26">
        <f>'Abril 2022'!B2</f>
        <v>2023</v>
      </c>
      <c r="C2" s="25"/>
      <c r="D2" s="25"/>
      <c r="F2" s="44" t="str">
        <f>A2</f>
        <v>MES: MAYO</v>
      </c>
      <c r="G2" s="45">
        <f>'Abril 2022'!G2</f>
        <v>2022</v>
      </c>
      <c r="K2" s="1" t="str">
        <f>A2</f>
        <v>MES: MAYO</v>
      </c>
      <c r="L2" s="3"/>
      <c r="M2" s="1" t="str">
        <f>'Abril 2022'!M2</f>
        <v>2023/2022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54"/>
      <c r="M19" s="154"/>
      <c r="N19" s="155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54"/>
      <c r="M20" s="154"/>
      <c r="N20" s="155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6"/>
      <c r="M21" s="156"/>
      <c r="N21" s="157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58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58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58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58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58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58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58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58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61"/>
      <c r="H52" s="161"/>
      <c r="I52" s="162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92"/>
  <sheetViews>
    <sheetView zoomScaleNormal="100" workbookViewId="0">
      <selection activeCell="A6" sqref="A6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83</v>
      </c>
      <c r="B2" s="26">
        <f>'Mayo 2022'!B2</f>
        <v>2023</v>
      </c>
      <c r="C2" s="25"/>
      <c r="D2" s="25"/>
      <c r="F2" s="44" t="str">
        <f>A2</f>
        <v>MES: JUNIO</v>
      </c>
      <c r="G2" s="45">
        <f>'Mayo 2022'!G2</f>
        <v>2022</v>
      </c>
      <c r="K2" s="1" t="str">
        <f>A2</f>
        <v>MES: JUNIO</v>
      </c>
      <c r="L2" s="3"/>
      <c r="M2" s="1" t="str">
        <f>'Mayo 2022'!M2</f>
        <v>2023/2022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54"/>
      <c r="M19" s="154"/>
      <c r="N19" s="155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54"/>
      <c r="M20" s="154"/>
      <c r="N20" s="155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6"/>
      <c r="M21" s="156"/>
      <c r="N21" s="157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58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58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58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58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58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58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58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58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61"/>
      <c r="H52" s="161"/>
      <c r="I52" s="162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/>
  </sheetPr>
  <dimension ref="A1:S92"/>
  <sheetViews>
    <sheetView zoomScale="85" zoomScaleNormal="85" workbookViewId="0">
      <selection activeCell="A6" sqref="A6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80</v>
      </c>
      <c r="B2" s="26" t="s">
        <v>106</v>
      </c>
      <c r="C2" s="25"/>
      <c r="D2" s="25"/>
      <c r="F2" s="44" t="str">
        <f>A2</f>
        <v xml:space="preserve"> TRIMESTRAL</v>
      </c>
      <c r="G2" s="26" t="s">
        <v>98</v>
      </c>
      <c r="K2" s="1" t="str">
        <f>F2</f>
        <v xml:space="preserve"> TRIMESTRAL</v>
      </c>
      <c r="L2" s="3"/>
      <c r="M2" s="1" t="s">
        <v>107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123"/>
      <c r="C5" s="123"/>
      <c r="D5" s="123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128"/>
      <c r="C19" s="128"/>
      <c r="D19" s="129"/>
      <c r="E19" s="20"/>
      <c r="F19" s="68" t="s">
        <v>14</v>
      </c>
      <c r="G19" s="132"/>
      <c r="H19" s="132"/>
      <c r="I19" s="133"/>
      <c r="K19" s="10" t="s">
        <v>14</v>
      </c>
      <c r="L19" s="137"/>
      <c r="M19" s="137"/>
      <c r="N19" s="139"/>
    </row>
    <row r="20" spans="1:19" ht="13.5" thickBot="1" x14ac:dyDescent="0.25">
      <c r="A20" s="39" t="s">
        <v>15</v>
      </c>
      <c r="B20" s="128"/>
      <c r="C20" s="128"/>
      <c r="D20" s="129"/>
      <c r="E20" s="20"/>
      <c r="F20" s="68" t="s">
        <v>15</v>
      </c>
      <c r="G20" s="132"/>
      <c r="H20" s="132"/>
      <c r="I20" s="133"/>
      <c r="K20" s="11" t="s">
        <v>15</v>
      </c>
      <c r="L20" s="137"/>
      <c r="M20" s="137"/>
      <c r="N20" s="139"/>
    </row>
    <row r="21" spans="1:19" ht="13.5" thickBot="1" x14ac:dyDescent="0.25">
      <c r="A21" s="40" t="s">
        <v>16</v>
      </c>
      <c r="B21" s="130"/>
      <c r="C21" s="130"/>
      <c r="D21" s="131"/>
      <c r="E21" s="20"/>
      <c r="F21" s="69" t="s">
        <v>16</v>
      </c>
      <c r="G21" s="134"/>
      <c r="H21" s="134"/>
      <c r="I21" s="135"/>
      <c r="K21" s="12" t="s">
        <v>16</v>
      </c>
      <c r="L21" s="138"/>
      <c r="M21" s="138"/>
      <c r="N21" s="14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52"/>
      <c r="M44" s="152"/>
      <c r="N44" s="15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54"/>
      <c r="M45" s="154"/>
      <c r="N45" s="15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54"/>
      <c r="M46" s="154"/>
      <c r="N46" s="15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54"/>
      <c r="M47" s="154"/>
      <c r="N47" s="15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54"/>
      <c r="M48" s="154"/>
      <c r="N48" s="15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54"/>
      <c r="M49" s="154"/>
      <c r="N49" s="15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54"/>
      <c r="M50" s="154"/>
      <c r="N50" s="15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54"/>
      <c r="M51" s="154"/>
      <c r="N51" s="15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56"/>
      <c r="M52" s="156"/>
      <c r="N52" s="157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S92"/>
  <sheetViews>
    <sheetView zoomScale="85" zoomScaleNormal="85" workbookViewId="0">
      <selection activeCell="L6" activeCellId="2" sqref="B6:D92 G6:I91 L6:N9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5" t="s">
        <v>76</v>
      </c>
      <c r="L1" s="175"/>
      <c r="M1" s="44" t="s">
        <v>74</v>
      </c>
      <c r="N1" s="1"/>
    </row>
    <row r="2" spans="1:19" x14ac:dyDescent="0.2">
      <c r="A2" s="25" t="s">
        <v>84</v>
      </c>
      <c r="B2" s="26">
        <f>'Junio 2022'!B2</f>
        <v>2023</v>
      </c>
      <c r="C2" s="25"/>
      <c r="D2" s="25"/>
      <c r="F2" s="44" t="str">
        <f>A2</f>
        <v>MES: JULIO</v>
      </c>
      <c r="G2" s="45">
        <f>'Junio 2022'!G2</f>
        <v>2022</v>
      </c>
      <c r="K2" s="1" t="str">
        <f>A2</f>
        <v>MES: JULIO</v>
      </c>
      <c r="L2" s="3"/>
      <c r="M2" s="1" t="str">
        <f>'Junio 2022'!M2</f>
        <v>2023/2022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54"/>
      <c r="M19" s="154"/>
      <c r="N19" s="155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54"/>
      <c r="M20" s="154"/>
      <c r="N20" s="155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6"/>
      <c r="M21" s="156"/>
      <c r="N21" s="157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58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58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58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58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58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58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58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58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61"/>
      <c r="H52" s="161"/>
      <c r="I52" s="162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Enero 2023</vt:lpstr>
      <vt:lpstr>Febrero 2023</vt:lpstr>
      <vt:lpstr>Marzo 2023</vt:lpstr>
      <vt:lpstr>ITR22</vt:lpstr>
      <vt:lpstr>Abril 2022</vt:lpstr>
      <vt:lpstr>Mayo 2022</vt:lpstr>
      <vt:lpstr>Junio 2022</vt:lpstr>
      <vt:lpstr>IITR22</vt:lpstr>
      <vt:lpstr>Julio 2022</vt:lpstr>
      <vt:lpstr>Agosto 2022</vt:lpstr>
      <vt:lpstr>Septiembre 2022</vt:lpstr>
      <vt:lpstr>IIITR22</vt:lpstr>
      <vt:lpstr>Octubre 2022</vt:lpstr>
      <vt:lpstr>Noviembre 2022</vt:lpstr>
      <vt:lpstr>Diciembre 2022</vt:lpstr>
      <vt:lpstr>IVTR22</vt:lpstr>
      <vt:lpstr>Año 2023</vt:lpstr>
      <vt:lpstr>check</vt:lpstr>
      <vt:lpstr>'Año 2023'!Área_de_impresión</vt:lpstr>
      <vt:lpstr>'Enero 2023'!Área_de_impresión</vt:lpstr>
      <vt:lpstr>'Febrero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asempleo06</cp:lastModifiedBy>
  <cp:lastPrinted>2020-09-28T10:28:07Z</cp:lastPrinted>
  <dcterms:created xsi:type="dcterms:W3CDTF">2017-02-09T17:39:54Z</dcterms:created>
  <dcterms:modified xsi:type="dcterms:W3CDTF">2023-03-01T11:29:41Z</dcterms:modified>
</cp:coreProperties>
</file>